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 defaultThemeVersion="124226"/>
  <bookViews>
    <workbookView xWindow="240" yWindow="105" windowWidth="14805" windowHeight="7530" tabRatio="645"/>
  </bookViews>
  <sheets>
    <sheet name="当前" sheetId="13" r:id="rId1"/>
    <sheet name="空" sheetId="9" r:id="rId2"/>
    <sheet name="20180509" sheetId="48" r:id="rId3"/>
    <sheet name="20180523" sheetId="49" r:id="rId4"/>
    <sheet name="20180610" sheetId="50" r:id="rId5"/>
    <sheet name="20180623" sheetId="51" r:id="rId6"/>
    <sheet name="20180624" sheetId="52" r:id="rId7"/>
    <sheet name="Sheet1" sheetId="53" r:id="rId8"/>
    <sheet name="20180709" sheetId="54" r:id="rId9"/>
    <sheet name="20180723" sheetId="55" r:id="rId10"/>
  </sheets>
  <calcPr calcId="144525"/>
</workbook>
</file>

<file path=xl/calcChain.xml><?xml version="1.0" encoding="utf-8"?>
<calcChain xmlns="http://schemas.openxmlformats.org/spreadsheetml/2006/main">
  <c r="C60" i="55" l="1"/>
  <c r="B60" i="55"/>
  <c r="C59" i="55"/>
  <c r="A59" i="55"/>
  <c r="C57" i="55"/>
  <c r="A57" i="55"/>
  <c r="C55" i="55"/>
  <c r="A55" i="55"/>
  <c r="A60" i="55" s="1"/>
  <c r="B50" i="55"/>
  <c r="C49" i="55"/>
  <c r="A49" i="55"/>
  <c r="C47" i="55"/>
  <c r="A47" i="55" s="1"/>
  <c r="C45" i="55"/>
  <c r="C50" i="55" s="1"/>
  <c r="A45" i="55"/>
  <c r="A50" i="55" s="1"/>
  <c r="B41" i="55"/>
  <c r="C40" i="55"/>
  <c r="A40" i="55" s="1"/>
  <c r="C38" i="55"/>
  <c r="A38" i="55"/>
  <c r="C36" i="55"/>
  <c r="C41" i="55" s="1"/>
  <c r="E29" i="55"/>
  <c r="D29" i="55"/>
  <c r="C29" i="55"/>
  <c r="E27" i="55"/>
  <c r="B27" i="55"/>
  <c r="D27" i="55" s="1"/>
  <c r="E25" i="55"/>
  <c r="D25" i="55" s="1"/>
  <c r="E23" i="55"/>
  <c r="D23" i="55"/>
  <c r="E21" i="55"/>
  <c r="D21" i="55" s="1"/>
  <c r="E19" i="55"/>
  <c r="E31" i="55" s="1"/>
  <c r="D19" i="55"/>
  <c r="E17" i="55"/>
  <c r="C17" i="55"/>
  <c r="C31" i="55" s="1"/>
  <c r="E15" i="55"/>
  <c r="D15" i="55" s="1"/>
  <c r="C14" i="55"/>
  <c r="B14" i="55"/>
  <c r="E13" i="55"/>
  <c r="D13" i="55"/>
  <c r="E11" i="55"/>
  <c r="D11" i="55" s="1"/>
  <c r="E9" i="55"/>
  <c r="D9" i="55"/>
  <c r="E7" i="55"/>
  <c r="D7" i="55" s="1"/>
  <c r="E5" i="55"/>
  <c r="D5" i="55"/>
  <c r="E3" i="55"/>
  <c r="D3" i="55" s="1"/>
  <c r="D14" i="55" l="1"/>
  <c r="K35" i="55" s="1"/>
  <c r="E14" i="55"/>
  <c r="D17" i="55"/>
  <c r="D31" i="55" s="1"/>
  <c r="B31" i="55"/>
  <c r="K33" i="55" s="1"/>
  <c r="A36" i="55"/>
  <c r="A41" i="55" s="1"/>
  <c r="N33" i="55" s="1"/>
  <c r="B60" i="54"/>
  <c r="C59" i="54"/>
  <c r="A59" i="54" s="1"/>
  <c r="C57" i="54"/>
  <c r="A57" i="54" s="1"/>
  <c r="C55" i="54"/>
  <c r="C60" i="54" s="1"/>
  <c r="C50" i="54"/>
  <c r="B50" i="54"/>
  <c r="C49" i="54"/>
  <c r="A49" i="54"/>
  <c r="C47" i="54"/>
  <c r="A47" i="54"/>
  <c r="C45" i="54"/>
  <c r="A45" i="54"/>
  <c r="A50" i="54" s="1"/>
  <c r="B41" i="54"/>
  <c r="C40" i="54"/>
  <c r="A40" i="54" s="1"/>
  <c r="C38" i="54"/>
  <c r="A38" i="54" s="1"/>
  <c r="C36" i="54"/>
  <c r="C41" i="54" s="1"/>
  <c r="E29" i="54"/>
  <c r="D29" i="54"/>
  <c r="C29" i="54"/>
  <c r="E27" i="54"/>
  <c r="B27" i="54"/>
  <c r="D27" i="54" s="1"/>
  <c r="E25" i="54"/>
  <c r="D25" i="54"/>
  <c r="E23" i="54"/>
  <c r="D23" i="54"/>
  <c r="E21" i="54"/>
  <c r="D21" i="54"/>
  <c r="E19" i="54"/>
  <c r="D19" i="54"/>
  <c r="E17" i="54"/>
  <c r="E31" i="54" s="1"/>
  <c r="D17" i="54"/>
  <c r="C17" i="54"/>
  <c r="C31" i="54" s="1"/>
  <c r="E15" i="54"/>
  <c r="D15" i="54" s="1"/>
  <c r="C14" i="54"/>
  <c r="B14" i="54"/>
  <c r="E13" i="54"/>
  <c r="D13" i="54" s="1"/>
  <c r="E11" i="54"/>
  <c r="D11" i="54" s="1"/>
  <c r="E9" i="54"/>
  <c r="D9" i="54" s="1"/>
  <c r="E7" i="54"/>
  <c r="D7" i="54" s="1"/>
  <c r="E5" i="54"/>
  <c r="D5" i="54" s="1"/>
  <c r="E3" i="54"/>
  <c r="D3" i="54" s="1"/>
  <c r="K34" i="55" l="1"/>
  <c r="N34" i="55" s="1"/>
  <c r="D14" i="54"/>
  <c r="D31" i="54"/>
  <c r="E14" i="54"/>
  <c r="B31" i="54"/>
  <c r="K33" i="54" s="1"/>
  <c r="A36" i="54"/>
  <c r="A41" i="54" s="1"/>
  <c r="A55" i="54"/>
  <c r="A60" i="54" s="1"/>
  <c r="B60" i="52"/>
  <c r="C59" i="52"/>
  <c r="A59" i="52" s="1"/>
  <c r="C57" i="52"/>
  <c r="A57" i="52"/>
  <c r="C55" i="52"/>
  <c r="C60" i="52" s="1"/>
  <c r="B50" i="52"/>
  <c r="C49" i="52"/>
  <c r="A49" i="52"/>
  <c r="C47" i="52"/>
  <c r="C50" i="52" s="1"/>
  <c r="A47" i="52"/>
  <c r="A50" i="52" s="1"/>
  <c r="C45" i="52"/>
  <c r="A45" i="52"/>
  <c r="B41" i="52"/>
  <c r="C40" i="52"/>
  <c r="A40" i="52"/>
  <c r="C38" i="52"/>
  <c r="A38" i="52" s="1"/>
  <c r="C36" i="52"/>
  <c r="A36" i="52"/>
  <c r="B31" i="52"/>
  <c r="K33" i="52" s="1"/>
  <c r="E29" i="52"/>
  <c r="C29" i="52"/>
  <c r="D29" i="52" s="1"/>
  <c r="E27" i="52"/>
  <c r="B27" i="52"/>
  <c r="D27" i="52" s="1"/>
  <c r="E25" i="52"/>
  <c r="D25" i="52"/>
  <c r="E23" i="52"/>
  <c r="D23" i="52"/>
  <c r="E21" i="52"/>
  <c r="D21" i="52"/>
  <c r="E19" i="52"/>
  <c r="D19" i="52"/>
  <c r="E17" i="52"/>
  <c r="E31" i="52" s="1"/>
  <c r="D17" i="52"/>
  <c r="C17" i="52"/>
  <c r="E15" i="52"/>
  <c r="D15" i="52"/>
  <c r="C14" i="52"/>
  <c r="B14" i="52"/>
  <c r="E13" i="52"/>
  <c r="D13" i="52" s="1"/>
  <c r="E11" i="52"/>
  <c r="D11" i="52"/>
  <c r="E9" i="52"/>
  <c r="D9" i="52" s="1"/>
  <c r="E7" i="52"/>
  <c r="D7" i="52"/>
  <c r="E5" i="52"/>
  <c r="D5" i="52" s="1"/>
  <c r="E3" i="52"/>
  <c r="D3" i="52"/>
  <c r="K1" i="52"/>
  <c r="N33" i="54" l="1"/>
  <c r="K35" i="54"/>
  <c r="K34" i="54" s="1"/>
  <c r="N34" i="54" s="1"/>
  <c r="A41" i="52"/>
  <c r="D14" i="52"/>
  <c r="D31" i="52"/>
  <c r="E14" i="52"/>
  <c r="C31" i="52"/>
  <c r="C41" i="52"/>
  <c r="A55" i="52"/>
  <c r="A60" i="52" s="1"/>
  <c r="C60" i="51"/>
  <c r="B60" i="51"/>
  <c r="C59" i="51"/>
  <c r="A59" i="51"/>
  <c r="C57" i="51"/>
  <c r="A57" i="51"/>
  <c r="C55" i="51"/>
  <c r="A55" i="51"/>
  <c r="A60" i="51" s="1"/>
  <c r="B50" i="51"/>
  <c r="C49" i="51"/>
  <c r="A49" i="51"/>
  <c r="C47" i="51"/>
  <c r="A47" i="51" s="1"/>
  <c r="C45" i="51"/>
  <c r="C50" i="51" s="1"/>
  <c r="A45" i="51"/>
  <c r="A50" i="51" s="1"/>
  <c r="B41" i="51"/>
  <c r="C40" i="51"/>
  <c r="A40" i="51" s="1"/>
  <c r="C38" i="51"/>
  <c r="A38" i="51"/>
  <c r="C36" i="51"/>
  <c r="E29" i="51"/>
  <c r="D29" i="51"/>
  <c r="C29" i="51"/>
  <c r="E27" i="51"/>
  <c r="B27" i="51"/>
  <c r="D27" i="51" s="1"/>
  <c r="E25" i="51"/>
  <c r="D25" i="51"/>
  <c r="E23" i="51"/>
  <c r="D23" i="51"/>
  <c r="E21" i="51"/>
  <c r="D21" i="51"/>
  <c r="E19" i="51"/>
  <c r="E31" i="51" s="1"/>
  <c r="D19" i="51"/>
  <c r="E17" i="51"/>
  <c r="C17" i="51"/>
  <c r="C31" i="51" s="1"/>
  <c r="E15" i="51"/>
  <c r="D15" i="51" s="1"/>
  <c r="C14" i="51"/>
  <c r="B14" i="51"/>
  <c r="E13" i="51"/>
  <c r="D13" i="51"/>
  <c r="E11" i="51"/>
  <c r="D11" i="51" s="1"/>
  <c r="E9" i="51"/>
  <c r="D9" i="51"/>
  <c r="E7" i="51"/>
  <c r="D7" i="51" s="1"/>
  <c r="E5" i="51"/>
  <c r="D5" i="51"/>
  <c r="E3" i="51"/>
  <c r="D3" i="51" s="1"/>
  <c r="K1" i="51"/>
  <c r="K35" i="52" l="1"/>
  <c r="K34" i="52" s="1"/>
  <c r="N33" i="52"/>
  <c r="C41" i="51"/>
  <c r="D14" i="51"/>
  <c r="K35" i="51" s="1"/>
  <c r="K33" i="51"/>
  <c r="E14" i="51"/>
  <c r="D17" i="51"/>
  <c r="D31" i="51" s="1"/>
  <c r="B31" i="51"/>
  <c r="A36" i="51"/>
  <c r="A41" i="51" s="1"/>
  <c r="N33" i="51" s="1"/>
  <c r="B68" i="50"/>
  <c r="C60" i="50"/>
  <c r="B60" i="50"/>
  <c r="C59" i="50"/>
  <c r="A59" i="50"/>
  <c r="C57" i="50"/>
  <c r="A57" i="50"/>
  <c r="A60" i="50" s="1"/>
  <c r="C55" i="50"/>
  <c r="A55" i="50"/>
  <c r="B50" i="50"/>
  <c r="C49" i="50"/>
  <c r="A49" i="50" s="1"/>
  <c r="C47" i="50"/>
  <c r="A47" i="50" s="1"/>
  <c r="C45" i="50"/>
  <c r="C50" i="50" s="1"/>
  <c r="C41" i="50"/>
  <c r="B41" i="50"/>
  <c r="C40" i="50"/>
  <c r="A40" i="50"/>
  <c r="C38" i="50"/>
  <c r="A38" i="50"/>
  <c r="C36" i="50"/>
  <c r="A36" i="50"/>
  <c r="A41" i="50" s="1"/>
  <c r="E29" i="50"/>
  <c r="C29" i="50"/>
  <c r="D29" i="50" s="1"/>
  <c r="E27" i="50"/>
  <c r="D27" i="50"/>
  <c r="B27" i="50"/>
  <c r="B31" i="50" s="1"/>
  <c r="E25" i="50"/>
  <c r="D25" i="50" s="1"/>
  <c r="E23" i="50"/>
  <c r="D23" i="50" s="1"/>
  <c r="E21" i="50"/>
  <c r="D21" i="50" s="1"/>
  <c r="E19" i="50"/>
  <c r="D19" i="50" s="1"/>
  <c r="E17" i="50"/>
  <c r="E31" i="50" s="1"/>
  <c r="C17" i="50"/>
  <c r="D17" i="50" s="1"/>
  <c r="E15" i="50"/>
  <c r="D15" i="50"/>
  <c r="C14" i="50"/>
  <c r="B14" i="50"/>
  <c r="E13" i="50"/>
  <c r="D13" i="50"/>
  <c r="E11" i="50"/>
  <c r="D11" i="50"/>
  <c r="E9" i="50"/>
  <c r="D9" i="50"/>
  <c r="E7" i="50"/>
  <c r="D7" i="50"/>
  <c r="E5" i="50"/>
  <c r="D5" i="50"/>
  <c r="E3" i="50"/>
  <c r="E14" i="50" s="1"/>
  <c r="D3" i="50"/>
  <c r="D14" i="50" s="1"/>
  <c r="N34" i="52" l="1"/>
  <c r="K34" i="51"/>
  <c r="N34" i="51" s="1"/>
  <c r="K35" i="50"/>
  <c r="K34" i="50" s="1"/>
  <c r="K33" i="50"/>
  <c r="D31" i="50"/>
  <c r="C31" i="50"/>
  <c r="A45" i="50"/>
  <c r="A50" i="50" s="1"/>
  <c r="N33" i="50" s="1"/>
  <c r="C14" i="13"/>
  <c r="B14" i="13"/>
  <c r="N34" i="50" l="1"/>
  <c r="E3" i="13"/>
  <c r="D3" i="13" l="1"/>
  <c r="B66" i="49"/>
  <c r="B58" i="49"/>
  <c r="C57" i="49"/>
  <c r="A57" i="49"/>
  <c r="C55" i="49"/>
  <c r="C58" i="49" s="1"/>
  <c r="A55" i="49"/>
  <c r="A58" i="49" s="1"/>
  <c r="C53" i="49"/>
  <c r="A53" i="49"/>
  <c r="B48" i="49"/>
  <c r="C47" i="49"/>
  <c r="A47" i="49"/>
  <c r="C45" i="49"/>
  <c r="A45" i="49" s="1"/>
  <c r="C43" i="49"/>
  <c r="A43" i="49"/>
  <c r="C39" i="49"/>
  <c r="B39" i="49"/>
  <c r="C38" i="49"/>
  <c r="A38" i="49"/>
  <c r="C36" i="49"/>
  <c r="A36" i="49"/>
  <c r="C34" i="49"/>
  <c r="A34" i="49"/>
  <c r="A39" i="49" s="1"/>
  <c r="E27" i="49"/>
  <c r="C27" i="49"/>
  <c r="D27" i="49" s="1"/>
  <c r="E25" i="49"/>
  <c r="B25" i="49"/>
  <c r="B29" i="49" s="1"/>
  <c r="E23" i="49"/>
  <c r="D23" i="49" s="1"/>
  <c r="E21" i="49"/>
  <c r="D21" i="49"/>
  <c r="E19" i="49"/>
  <c r="D19" i="49" s="1"/>
  <c r="E17" i="49"/>
  <c r="D17" i="49"/>
  <c r="E15" i="49"/>
  <c r="E29" i="49" s="1"/>
  <c r="C15" i="49"/>
  <c r="D15" i="49" s="1"/>
  <c r="E13" i="49"/>
  <c r="D13" i="49"/>
  <c r="C12" i="49"/>
  <c r="B12" i="49"/>
  <c r="K31" i="49" s="1"/>
  <c r="E11" i="49"/>
  <c r="D11" i="49"/>
  <c r="E9" i="49"/>
  <c r="D9" i="49"/>
  <c r="E7" i="49"/>
  <c r="D7" i="49"/>
  <c r="E5" i="49"/>
  <c r="D5" i="49"/>
  <c r="E3" i="49"/>
  <c r="E12" i="49" s="1"/>
  <c r="D3" i="49"/>
  <c r="D12" i="49" s="1"/>
  <c r="A48" i="49" l="1"/>
  <c r="N31" i="49" s="1"/>
  <c r="C29" i="49"/>
  <c r="C48" i="49"/>
  <c r="D25" i="49"/>
  <c r="D29" i="49" s="1"/>
  <c r="K33" i="49" s="1"/>
  <c r="K32" i="49" s="1"/>
  <c r="N32" i="49" s="1"/>
  <c r="B66" i="48"/>
  <c r="C58" i="48"/>
  <c r="B58" i="48"/>
  <c r="C57" i="48"/>
  <c r="A57" i="48"/>
  <c r="C55" i="48"/>
  <c r="A55" i="48"/>
  <c r="C53" i="48"/>
  <c r="A53" i="48"/>
  <c r="A58" i="48" s="1"/>
  <c r="B48" i="48"/>
  <c r="C47" i="48"/>
  <c r="A47" i="48" s="1"/>
  <c r="C45" i="48"/>
  <c r="A45" i="48"/>
  <c r="C43" i="48"/>
  <c r="C48" i="48" s="1"/>
  <c r="B39" i="48"/>
  <c r="A39" i="48"/>
  <c r="C38" i="48"/>
  <c r="A38" i="48"/>
  <c r="C36" i="48"/>
  <c r="C39" i="48" s="1"/>
  <c r="A36" i="48"/>
  <c r="C34" i="48"/>
  <c r="A34" i="48"/>
  <c r="B29" i="48"/>
  <c r="K31" i="48" s="1"/>
  <c r="E27" i="48"/>
  <c r="C27" i="48"/>
  <c r="D27" i="48" s="1"/>
  <c r="E25" i="48"/>
  <c r="D25" i="48"/>
  <c r="B25" i="48"/>
  <c r="E23" i="48"/>
  <c r="D23" i="48"/>
  <c r="E21" i="48"/>
  <c r="D21" i="48" s="1"/>
  <c r="E19" i="48"/>
  <c r="D19" i="48"/>
  <c r="E17" i="48"/>
  <c r="D17" i="48" s="1"/>
  <c r="E15" i="48"/>
  <c r="C15" i="48"/>
  <c r="C29" i="48" s="1"/>
  <c r="E13" i="48"/>
  <c r="D13" i="48" s="1"/>
  <c r="C12" i="48"/>
  <c r="B12" i="48"/>
  <c r="E11" i="48"/>
  <c r="D11" i="48"/>
  <c r="E9" i="48"/>
  <c r="D9" i="48" s="1"/>
  <c r="E7" i="48"/>
  <c r="D7" i="48"/>
  <c r="E5" i="48"/>
  <c r="D5" i="48" s="1"/>
  <c r="E3" i="48"/>
  <c r="E12" i="48" s="1"/>
  <c r="D3" i="48"/>
  <c r="D12" i="48" s="1"/>
  <c r="D15" i="48" l="1"/>
  <c r="D29" i="48" s="1"/>
  <c r="K33" i="48" s="1"/>
  <c r="K32" i="48" s="1"/>
  <c r="E29" i="48"/>
  <c r="A43" i="48"/>
  <c r="A48" i="48" s="1"/>
  <c r="N31" i="48" s="1"/>
  <c r="N32" i="48" l="1"/>
  <c r="B27" i="13" l="1"/>
  <c r="E21" i="13" l="1"/>
  <c r="D21" i="13" s="1"/>
  <c r="E19" i="13"/>
  <c r="D19" i="13" s="1"/>
  <c r="E17" i="13"/>
  <c r="D17" i="13" s="1"/>
  <c r="C47" i="13" l="1"/>
  <c r="A47" i="13" s="1"/>
  <c r="C36" i="13"/>
  <c r="A36" i="13" s="1"/>
  <c r="C31" i="13"/>
  <c r="E25" i="13"/>
  <c r="D25" i="13" s="1"/>
  <c r="C40" i="13"/>
  <c r="A40" i="13" s="1"/>
  <c r="C38" i="13"/>
  <c r="A38" i="13" s="1"/>
  <c r="B31" i="13"/>
  <c r="E9" i="13"/>
  <c r="D9" i="13" s="1"/>
  <c r="E13" i="13"/>
  <c r="D13" i="13" s="1"/>
  <c r="E27" i="13"/>
  <c r="D27" i="13" s="1"/>
  <c r="B60" i="13"/>
  <c r="C59" i="13"/>
  <c r="A59" i="13" s="1"/>
  <c r="C57" i="13"/>
  <c r="A57" i="13" s="1"/>
  <c r="C55" i="13"/>
  <c r="A55" i="13" s="1"/>
  <c r="E15" i="13"/>
  <c r="D15" i="13" s="1"/>
  <c r="C45" i="13"/>
  <c r="A45" i="13" s="1"/>
  <c r="B50" i="13"/>
  <c r="C49" i="13"/>
  <c r="A49" i="13" s="1"/>
  <c r="B41" i="13"/>
  <c r="E29" i="13"/>
  <c r="E23" i="13"/>
  <c r="D23" i="13" s="1"/>
  <c r="E11" i="13"/>
  <c r="D11" i="13" s="1"/>
  <c r="E7" i="13"/>
  <c r="D7" i="13" s="1"/>
  <c r="E5" i="13"/>
  <c r="D5" i="13" l="1"/>
  <c r="D14" i="13" s="1"/>
  <c r="E14" i="13"/>
  <c r="D29" i="13"/>
  <c r="D31" i="13" s="1"/>
  <c r="K33" i="13"/>
  <c r="A41" i="13"/>
  <c r="C60" i="13"/>
  <c r="A60" i="13"/>
  <c r="A50" i="13"/>
  <c r="C50" i="13"/>
  <c r="E31" i="13"/>
  <c r="C41" i="13"/>
  <c r="N33" i="13" l="1"/>
  <c r="K35" i="13"/>
  <c r="K34" i="13" s="1"/>
  <c r="N34" i="13" l="1"/>
</calcChain>
</file>

<file path=xl/sharedStrings.xml><?xml version="1.0" encoding="utf-8"?>
<sst xmlns="http://schemas.openxmlformats.org/spreadsheetml/2006/main" count="625" uniqueCount="113">
  <si>
    <t>额度</t>
    <phoneticPr fontId="1" type="noConversion"/>
  </si>
  <si>
    <t>剩余额度</t>
  </si>
  <si>
    <t>账单金额</t>
    <phoneticPr fontId="1" type="noConversion"/>
  </si>
  <si>
    <t>未出账单</t>
    <phoneticPr fontId="1" type="noConversion"/>
  </si>
  <si>
    <t>明细</t>
    <phoneticPr fontId="1" type="noConversion"/>
  </si>
  <si>
    <t>华夏(25)</t>
    <phoneticPr fontId="1" type="noConversion"/>
  </si>
  <si>
    <t>中行(26)</t>
    <phoneticPr fontId="1" type="noConversion"/>
  </si>
  <si>
    <t>民生(23)</t>
    <phoneticPr fontId="1" type="noConversion"/>
  </si>
  <si>
    <t>浦发(24)</t>
    <phoneticPr fontId="1" type="noConversion"/>
  </si>
  <si>
    <t>中信(10)</t>
    <phoneticPr fontId="1" type="noConversion"/>
  </si>
  <si>
    <t>平安(10)</t>
    <phoneticPr fontId="1" type="noConversion"/>
  </si>
  <si>
    <t>建行(10)</t>
    <phoneticPr fontId="1" type="noConversion"/>
  </si>
  <si>
    <t>12-17还款</t>
    <phoneticPr fontId="1" type="noConversion"/>
  </si>
  <si>
    <t>总</t>
    <phoneticPr fontId="1" type="noConversion"/>
  </si>
  <si>
    <t>活期</t>
    <phoneticPr fontId="1" type="noConversion"/>
  </si>
  <si>
    <t>定期</t>
    <phoneticPr fontId="1" type="noConversion"/>
  </si>
  <si>
    <t>明细</t>
    <phoneticPr fontId="1" type="noConversion"/>
  </si>
  <si>
    <t>联币</t>
    <phoneticPr fontId="1" type="noConversion"/>
  </si>
  <si>
    <t>加油刷1000</t>
    <phoneticPr fontId="8" type="noConversion"/>
  </si>
  <si>
    <t>农行琼(20)</t>
    <phoneticPr fontId="1" type="noConversion"/>
  </si>
  <si>
    <t>未统计</t>
    <phoneticPr fontId="8" type="noConversion"/>
  </si>
  <si>
    <t>乐享宝</t>
    <phoneticPr fontId="8" type="noConversion"/>
  </si>
  <si>
    <t>建行(10)</t>
    <phoneticPr fontId="1" type="noConversion"/>
  </si>
  <si>
    <t>兴业(10)</t>
    <phoneticPr fontId="1" type="noConversion"/>
  </si>
  <si>
    <t>加油</t>
    <phoneticPr fontId="8" type="noConversion"/>
  </si>
  <si>
    <t>兴业(25)</t>
    <phoneticPr fontId="1" type="noConversion"/>
  </si>
  <si>
    <t>加油2倍</t>
    <phoneticPr fontId="8" type="noConversion"/>
  </si>
  <si>
    <t>兴业(10)</t>
    <phoneticPr fontId="1" type="noConversion"/>
  </si>
  <si>
    <t>加多宝</t>
    <phoneticPr fontId="8" type="noConversion"/>
  </si>
  <si>
    <t>每周3笔199</t>
    <phoneticPr fontId="8" type="noConversion"/>
  </si>
  <si>
    <t>总额度</t>
    <phoneticPr fontId="8" type="noConversion"/>
  </si>
  <si>
    <t>剩余额度</t>
    <phoneticPr fontId="8" type="noConversion"/>
  </si>
  <si>
    <t>已用额度</t>
    <phoneticPr fontId="8" type="noConversion"/>
  </si>
  <si>
    <t>投资总额</t>
    <phoneticPr fontId="8" type="noConversion"/>
  </si>
  <si>
    <t>净资金</t>
    <phoneticPr fontId="8" type="noConversion"/>
  </si>
  <si>
    <t>2卡分开还</t>
    <phoneticPr fontId="1" type="noConversion"/>
  </si>
  <si>
    <t>分开还</t>
    <phoneticPr fontId="8" type="noConversion"/>
  </si>
  <si>
    <t>金</t>
    <phoneticPr fontId="8" type="noConversion"/>
  </si>
  <si>
    <t>10W</t>
    <phoneticPr fontId="8" type="noConversion"/>
  </si>
  <si>
    <t>双倍1W</t>
    <phoneticPr fontId="8" type="noConversion"/>
  </si>
  <si>
    <t>消费满88W</t>
    <phoneticPr fontId="8" type="noConversion"/>
  </si>
  <si>
    <t>一年消费</t>
    <phoneticPr fontId="8" type="noConversion"/>
  </si>
  <si>
    <t>达88W</t>
    <phoneticPr fontId="8" type="noConversion"/>
  </si>
  <si>
    <t>总刷</t>
    <phoneticPr fontId="8" type="noConversion"/>
  </si>
  <si>
    <t>1号加油</t>
    <phoneticPr fontId="8" type="noConversion"/>
  </si>
  <si>
    <t>车友1105</t>
    <phoneticPr fontId="8" type="noConversion"/>
  </si>
  <si>
    <t>睿白1109</t>
    <phoneticPr fontId="8" type="noConversion"/>
  </si>
  <si>
    <t>6笔99换星8克</t>
    <phoneticPr fontId="8" type="noConversion"/>
  </si>
  <si>
    <t>A31兴行分开</t>
    <phoneticPr fontId="8" type="noConversion"/>
  </si>
  <si>
    <t>1号加油</t>
    <phoneticPr fontId="8" type="noConversion"/>
  </si>
  <si>
    <t>12.11一年</t>
    <phoneticPr fontId="8" type="noConversion"/>
  </si>
  <si>
    <t>交通(22)</t>
    <phoneticPr fontId="1" type="noConversion"/>
  </si>
  <si>
    <t>堂华夏</t>
    <phoneticPr fontId="8" type="noConversion"/>
  </si>
  <si>
    <t>邮政(24)</t>
    <phoneticPr fontId="1" type="noConversion"/>
  </si>
  <si>
    <t>交通(22)</t>
    <phoneticPr fontId="1" type="noConversion"/>
  </si>
  <si>
    <t>民生(23)</t>
    <phoneticPr fontId="1" type="noConversion"/>
  </si>
  <si>
    <t>JD</t>
    <phoneticPr fontId="8" type="noConversion"/>
  </si>
  <si>
    <t>中行</t>
    <phoneticPr fontId="8" type="noConversion"/>
  </si>
  <si>
    <t>中行白金</t>
    <phoneticPr fontId="8" type="noConversion"/>
  </si>
  <si>
    <t>K3C</t>
    <phoneticPr fontId="8" type="noConversion"/>
  </si>
  <si>
    <t>历史余额</t>
    <phoneticPr fontId="8" type="noConversion"/>
  </si>
  <si>
    <t>2019年到期</t>
    <phoneticPr fontId="8" type="noConversion"/>
  </si>
  <si>
    <t>白金</t>
    <phoneticPr fontId="8" type="noConversion"/>
  </si>
  <si>
    <t>超市</t>
    <phoneticPr fontId="8" type="noConversion"/>
  </si>
  <si>
    <t>沃</t>
    <phoneticPr fontId="8" type="noConversion"/>
  </si>
  <si>
    <t>汇丰(10)</t>
    <phoneticPr fontId="1" type="noConversion"/>
  </si>
  <si>
    <t>百货</t>
    <phoneticPr fontId="8" type="noConversion"/>
  </si>
  <si>
    <t>车650已刷</t>
    <phoneticPr fontId="8" type="noConversion"/>
  </si>
  <si>
    <t>沃加油</t>
    <phoneticPr fontId="8" type="noConversion"/>
  </si>
  <si>
    <t>白金</t>
    <phoneticPr fontId="8" type="noConversion"/>
  </si>
  <si>
    <t>借加多宝</t>
    <phoneticPr fontId="8" type="noConversion"/>
  </si>
  <si>
    <t>金翼支付</t>
    <phoneticPr fontId="8" type="noConversion"/>
  </si>
  <si>
    <t>珠宝</t>
    <phoneticPr fontId="8" type="noConversion"/>
  </si>
  <si>
    <t>足浴</t>
    <phoneticPr fontId="8" type="noConversion"/>
  </si>
  <si>
    <t>9笔288</t>
    <phoneticPr fontId="8" type="noConversion"/>
  </si>
  <si>
    <t>27-30</t>
    <phoneticPr fontId="8" type="noConversion"/>
  </si>
  <si>
    <t>28加油查积分</t>
    <phoneticPr fontId="8" type="noConversion"/>
  </si>
  <si>
    <t>只要还170?</t>
    <phoneticPr fontId="8" type="noConversion"/>
  </si>
  <si>
    <t>6.1超市</t>
    <phoneticPr fontId="8" type="noConversion"/>
  </si>
  <si>
    <t>珠宝6.2</t>
    <phoneticPr fontId="8" type="noConversion"/>
  </si>
  <si>
    <t>渣打(5)</t>
    <phoneticPr fontId="1" type="noConversion"/>
  </si>
  <si>
    <t>6笔266</t>
    <phoneticPr fontId="8" type="noConversion"/>
  </si>
  <si>
    <t>6.7加多宝借</t>
    <phoneticPr fontId="8" type="noConversion"/>
  </si>
  <si>
    <t>测试还</t>
    <phoneticPr fontId="8" type="noConversion"/>
  </si>
  <si>
    <r>
      <t>到1</t>
    </r>
    <r>
      <rPr>
        <sz val="11"/>
        <color theme="1"/>
        <rFont val="宋体"/>
        <family val="3"/>
        <charset val="134"/>
        <scheme val="minor"/>
      </rPr>
      <t>9号差:</t>
    </r>
    <phoneticPr fontId="8" type="noConversion"/>
  </si>
  <si>
    <t>算?</t>
    <phoneticPr fontId="8" type="noConversion"/>
  </si>
  <si>
    <t>自动还款</t>
    <phoneticPr fontId="8" type="noConversion"/>
  </si>
  <si>
    <t>已还</t>
    <phoneticPr fontId="8" type="noConversion"/>
  </si>
  <si>
    <t>兴业</t>
    <phoneticPr fontId="8" type="noConversion"/>
  </si>
  <si>
    <t>翼支付</t>
    <phoneticPr fontId="8" type="noConversion"/>
  </si>
  <si>
    <t>加油1000/1500</t>
    <phoneticPr fontId="8" type="noConversion"/>
  </si>
  <si>
    <t>加油1000/1000</t>
    <phoneticPr fontId="8" type="noConversion"/>
  </si>
  <si>
    <t>11张</t>
    <phoneticPr fontId="8" type="noConversion"/>
  </si>
  <si>
    <t>9笔199</t>
    <phoneticPr fontId="8" type="noConversion"/>
  </si>
  <si>
    <t>6.7加借</t>
    <phoneticPr fontId="8" type="noConversion"/>
  </si>
  <si>
    <t>lb</t>
    <phoneticPr fontId="1" type="noConversion"/>
  </si>
  <si>
    <t>邮政</t>
    <phoneticPr fontId="8" type="noConversion"/>
  </si>
  <si>
    <t>腾讯/全币</t>
    <phoneticPr fontId="8" type="noConversion"/>
  </si>
  <si>
    <t>生宵</t>
    <phoneticPr fontId="8" type="noConversion"/>
  </si>
  <si>
    <t>7W</t>
    <phoneticPr fontId="8" type="noConversion"/>
  </si>
  <si>
    <t>普/EMS/青春</t>
    <phoneticPr fontId="8" type="noConversion"/>
  </si>
  <si>
    <t>5W</t>
    <phoneticPr fontId="8" type="noConversion"/>
  </si>
  <si>
    <t>标准金</t>
    <phoneticPr fontId="8" type="noConversion"/>
  </si>
  <si>
    <t>1.5W</t>
    <phoneticPr fontId="8" type="noConversion"/>
  </si>
  <si>
    <t>2</t>
    <phoneticPr fontId="8" type="noConversion"/>
  </si>
  <si>
    <t>3</t>
    <phoneticPr fontId="8" type="noConversion"/>
  </si>
  <si>
    <t>4</t>
    <phoneticPr fontId="8" type="noConversion"/>
  </si>
  <si>
    <t>5</t>
    <phoneticPr fontId="8" type="noConversion"/>
  </si>
  <si>
    <t>6</t>
    <phoneticPr fontId="8" type="noConversion"/>
  </si>
  <si>
    <t>电影2888</t>
    <phoneticPr fontId="8" type="noConversion"/>
  </si>
  <si>
    <t>生宵/旅游</t>
    <phoneticPr fontId="8" type="noConversion"/>
  </si>
  <si>
    <t>闪付</t>
    <phoneticPr fontId="8" type="noConversion"/>
  </si>
  <si>
    <t>JD闪付</t>
    <phoneticPr fontId="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</si>
</sst>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76" formatCode="0.00;[Red]0.00"/>
    <numFmt numFmtId="177" formatCode="0.00_ "/>
    <numFmt numFmtId="178" formatCode="0.00_ ;[Red]\-0.00\ "/>
  </numFmts>
  <fonts count="18">
    <font>
      <sz val="11"/>
      <color theme="1"/>
      <name val="宋体"/>
      <charset val="134"/>
      <scheme val="minor"/>
    </font>
    <font>
      <sz val="9"/>
      <name val="宋体"/>
      <charset val="134"/>
    </font>
    <font>
      <sz val="11"/>
      <color theme="1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b/>
      <sz val="11"/>
      <color rgb="FF0070C0"/>
      <name val="宋体"/>
      <family val="3"/>
      <charset val="134"/>
      <scheme val="minor"/>
    </font>
    <font>
      <b/>
      <sz val="11"/>
      <color rgb="FF00206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9"/>
      <name val="宋体"/>
      <charset val="134"/>
      <scheme val="minor"/>
    </font>
    <font>
      <b/>
      <sz val="11"/>
      <color theme="4"/>
      <name val="宋体"/>
      <family val="3"/>
      <charset val="134"/>
      <scheme val="minor"/>
    </font>
    <font>
      <sz val="11"/>
      <color theme="4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theme="3"/>
      <name val="宋体"/>
      <family val="3"/>
      <charset val="134"/>
      <scheme val="minor"/>
    </font>
    <font>
      <b/>
      <sz val="11"/>
      <color theme="3"/>
      <name val="宋体"/>
      <family val="3"/>
      <charset val="134"/>
      <scheme val="minor"/>
    </font>
    <font>
      <sz val="11"/>
      <color theme="9" tint="0.79998168889431442"/>
      <name val="宋体"/>
      <family val="3"/>
      <charset val="134"/>
      <scheme val="minor"/>
    </font>
    <font>
      <b/>
      <sz val="11"/>
      <color rgb="FFFFFF00"/>
      <name val="宋体"/>
      <family val="3"/>
      <charset val="134"/>
      <scheme val="minor"/>
    </font>
    <font>
      <b/>
      <sz val="11"/>
      <color theme="0" tint="-0.89999084444715716"/>
      <name val="宋体"/>
      <family val="3"/>
      <charset val="134"/>
      <scheme val="minor"/>
    </font>
    <font>
      <sz val="9"/>
      <name val="宋体"/>
      <family val="3"/>
      <charset val="134"/>
      <scheme val="minor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70">
    <xf numFmtId="0" fontId="0" fillId="0" borderId="0" xfId="0"/>
    <xf numFmtId="0" fontId="0" fillId="0" borderId="0" xfId="0" applyAlignment="1">
      <alignment horizontal="center"/>
    </xf>
    <xf numFmtId="176" fontId="0" fillId="0" borderId="0" xfId="0" applyNumberFormat="1" applyAlignment="1">
      <alignment horizontal="center"/>
    </xf>
    <xf numFmtId="176" fontId="5" fillId="0" borderId="1" xfId="0" applyNumberFormat="1" applyFont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176" fontId="5" fillId="5" borderId="1" xfId="0" applyNumberFormat="1" applyFont="1" applyFill="1" applyBorder="1" applyAlignment="1">
      <alignment horizontal="center"/>
    </xf>
    <xf numFmtId="0" fontId="5" fillId="3" borderId="1" xfId="0" applyFont="1" applyFill="1" applyBorder="1" applyAlignment="1">
      <alignment horizontal="center"/>
    </xf>
    <xf numFmtId="176" fontId="0" fillId="5" borderId="0" xfId="0" applyNumberFormat="1" applyFill="1" applyAlignment="1">
      <alignment horizontal="center"/>
    </xf>
    <xf numFmtId="176" fontId="0" fillId="5" borderId="1" xfId="0" applyNumberFormat="1" applyFill="1" applyBorder="1" applyAlignment="1">
      <alignment horizontal="center"/>
    </xf>
    <xf numFmtId="0" fontId="5" fillId="5" borderId="1" xfId="0" applyNumberFormat="1" applyFont="1" applyFill="1" applyBorder="1" applyAlignment="1">
      <alignment horizontal="center"/>
    </xf>
    <xf numFmtId="0" fontId="0" fillId="5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4" fillId="4" borderId="1" xfId="0" applyFont="1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176" fontId="6" fillId="2" borderId="1" xfId="0" applyNumberFormat="1" applyFont="1" applyFill="1" applyBorder="1" applyAlignment="1">
      <alignment horizontal="center"/>
    </xf>
    <xf numFmtId="176" fontId="7" fillId="2" borderId="1" xfId="0" applyNumberFormat="1" applyFont="1" applyFill="1" applyBorder="1" applyAlignment="1">
      <alignment horizontal="center"/>
    </xf>
    <xf numFmtId="176" fontId="3" fillId="0" borderId="1" xfId="0" applyNumberFormat="1" applyFont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0" fillId="0" borderId="0" xfId="0" applyFill="1" applyAlignment="1">
      <alignment horizontal="center"/>
    </xf>
    <xf numFmtId="0" fontId="0" fillId="11" borderId="1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12" borderId="1" xfId="0" applyFill="1" applyBorder="1" applyAlignment="1">
      <alignment horizontal="center"/>
    </xf>
    <xf numFmtId="176" fontId="0" fillId="12" borderId="1" xfId="0" applyNumberFormat="1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14" fontId="0" fillId="12" borderId="1" xfId="0" applyNumberFormat="1" applyFill="1" applyBorder="1" applyAlignment="1">
      <alignment horizontal="center"/>
    </xf>
    <xf numFmtId="58" fontId="0" fillId="12" borderId="1" xfId="0" applyNumberFormat="1" applyFill="1" applyBorder="1" applyAlignment="1">
      <alignment horizontal="center"/>
    </xf>
    <xf numFmtId="0" fontId="0" fillId="10" borderId="1" xfId="0" applyFill="1" applyBorder="1" applyAlignment="1">
      <alignment horizontal="center"/>
    </xf>
    <xf numFmtId="176" fontId="0" fillId="10" borderId="1" xfId="0" applyNumberFormat="1" applyFill="1" applyBorder="1" applyAlignment="1">
      <alignment horizontal="center"/>
    </xf>
    <xf numFmtId="0" fontId="3" fillId="7" borderId="1" xfId="0" applyFont="1" applyFill="1" applyBorder="1" applyAlignment="1">
      <alignment horizontal="center"/>
    </xf>
    <xf numFmtId="176" fontId="9" fillId="0" borderId="1" xfId="0" applyNumberFormat="1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176" fontId="10" fillId="5" borderId="1" xfId="0" applyNumberFormat="1" applyFont="1" applyFill="1" applyBorder="1" applyAlignment="1">
      <alignment horizontal="center"/>
    </xf>
    <xf numFmtId="176" fontId="9" fillId="7" borderId="1" xfId="0" applyNumberFormat="1" applyFont="1" applyFill="1" applyBorder="1" applyAlignment="1">
      <alignment horizontal="center"/>
    </xf>
    <xf numFmtId="0" fontId="7" fillId="2" borderId="0" xfId="0" applyFont="1" applyFill="1" applyAlignment="1">
      <alignment horizontal="center"/>
    </xf>
    <xf numFmtId="58" fontId="11" fillId="12" borderId="1" xfId="0" applyNumberFormat="1" applyFont="1" applyFill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12" fillId="13" borderId="0" xfId="0" applyFont="1" applyFill="1" applyAlignment="1">
      <alignment horizontal="center"/>
    </xf>
    <xf numFmtId="176" fontId="9" fillId="5" borderId="1" xfId="0" applyNumberFormat="1" applyFont="1" applyFill="1" applyBorder="1" applyAlignment="1">
      <alignment horizontal="center"/>
    </xf>
    <xf numFmtId="0" fontId="13" fillId="2" borderId="1" xfId="0" applyFont="1" applyFill="1" applyBorder="1" applyAlignment="1">
      <alignment horizontal="center"/>
    </xf>
    <xf numFmtId="176" fontId="14" fillId="8" borderId="0" xfId="0" applyNumberFormat="1" applyFont="1" applyFill="1" applyAlignment="1">
      <alignment horizontal="center"/>
    </xf>
    <xf numFmtId="176" fontId="0" fillId="14" borderId="0" xfId="0" applyNumberFormat="1" applyFill="1" applyAlignment="1">
      <alignment horizontal="center"/>
    </xf>
    <xf numFmtId="176" fontId="0" fillId="9" borderId="1" xfId="0" applyNumberFormat="1" applyFill="1" applyBorder="1" applyAlignment="1">
      <alignment horizontal="center"/>
    </xf>
    <xf numFmtId="176" fontId="9" fillId="0" borderId="0" xfId="0" applyNumberFormat="1" applyFont="1" applyAlignment="1">
      <alignment horizontal="center"/>
    </xf>
    <xf numFmtId="176" fontId="2" fillId="0" borderId="0" xfId="0" applyNumberFormat="1" applyFont="1" applyAlignment="1">
      <alignment horizontal="center"/>
    </xf>
    <xf numFmtId="176" fontId="0" fillId="0" borderId="1" xfId="0" applyNumberFormat="1" applyBorder="1" applyAlignment="1">
      <alignment horizontal="center"/>
    </xf>
    <xf numFmtId="0" fontId="10" fillId="0" borderId="1" xfId="0" applyFont="1" applyBorder="1" applyAlignment="1">
      <alignment horizontal="center"/>
    </xf>
    <xf numFmtId="0" fontId="9" fillId="2" borderId="1" xfId="0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3" fillId="0" borderId="1" xfId="0" applyFont="1" applyFill="1" applyBorder="1" applyAlignment="1">
      <alignment horizontal="center"/>
    </xf>
    <xf numFmtId="177" fontId="0" fillId="0" borderId="0" xfId="0" applyNumberFormat="1" applyFill="1" applyAlignment="1">
      <alignment horizontal="center"/>
    </xf>
    <xf numFmtId="0" fontId="6" fillId="4" borderId="1" xfId="0" applyFont="1" applyFill="1" applyBorder="1" applyAlignment="1">
      <alignment horizontal="center"/>
    </xf>
    <xf numFmtId="0" fontId="3" fillId="4" borderId="1" xfId="0" applyFont="1" applyFill="1" applyBorder="1" applyAlignment="1">
      <alignment horizontal="center"/>
    </xf>
    <xf numFmtId="176" fontId="5" fillId="4" borderId="1" xfId="0" applyNumberFormat="1" applyFont="1" applyFill="1" applyBorder="1" applyAlignment="1">
      <alignment horizontal="center"/>
    </xf>
    <xf numFmtId="0" fontId="9" fillId="4" borderId="1" xfId="0" applyFont="1" applyFill="1" applyBorder="1" applyAlignment="1">
      <alignment horizontal="center"/>
    </xf>
    <xf numFmtId="176" fontId="9" fillId="4" borderId="1" xfId="0" applyNumberFormat="1" applyFont="1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5" fillId="4" borderId="1" xfId="0" applyFont="1" applyFill="1" applyBorder="1" applyAlignment="1">
      <alignment horizontal="center"/>
    </xf>
    <xf numFmtId="176" fontId="0" fillId="2" borderId="0" xfId="0" applyNumberFormat="1" applyFill="1" applyAlignment="1">
      <alignment horizontal="center"/>
    </xf>
    <xf numFmtId="176" fontId="3" fillId="0" borderId="1" xfId="0" applyNumberFormat="1" applyFont="1" applyFill="1" applyBorder="1" applyAlignment="1">
      <alignment horizontal="center"/>
    </xf>
    <xf numFmtId="176" fontId="5" fillId="0" borderId="1" xfId="0" applyNumberFormat="1" applyFont="1" applyFill="1" applyBorder="1" applyAlignment="1">
      <alignment horizontal="center"/>
    </xf>
    <xf numFmtId="176" fontId="0" fillId="0" borderId="1" xfId="0" applyNumberFormat="1" applyFill="1" applyBorder="1" applyAlignment="1">
      <alignment horizontal="center"/>
    </xf>
    <xf numFmtId="176" fontId="0" fillId="0" borderId="0" xfId="0" applyNumberFormat="1" applyFill="1" applyAlignment="1">
      <alignment horizontal="center"/>
    </xf>
    <xf numFmtId="176" fontId="3" fillId="5" borderId="1" xfId="0" applyNumberFormat="1" applyFont="1" applyFill="1" applyBorder="1" applyAlignment="1">
      <alignment horizontal="center"/>
    </xf>
    <xf numFmtId="0" fontId="6" fillId="11" borderId="1" xfId="0" applyFont="1" applyFill="1" applyBorder="1" applyAlignment="1">
      <alignment horizontal="center"/>
    </xf>
    <xf numFmtId="0" fontId="5" fillId="11" borderId="1" xfId="0" applyFont="1" applyFill="1" applyBorder="1" applyAlignment="1">
      <alignment horizontal="center"/>
    </xf>
    <xf numFmtId="176" fontId="5" fillId="11" borderId="1" xfId="0" applyNumberFormat="1" applyFont="1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0" fontId="0" fillId="11" borderId="0" xfId="0" applyFill="1" applyAlignment="1">
      <alignment horizontal="center"/>
    </xf>
    <xf numFmtId="3" fontId="3" fillId="7" borderId="1" xfId="0" applyNumberFormat="1" applyFont="1" applyFill="1" applyBorder="1" applyAlignment="1">
      <alignment horizontal="center"/>
    </xf>
    <xf numFmtId="0" fontId="0" fillId="2" borderId="0" xfId="0" applyFill="1" applyAlignment="1">
      <alignment horizontal="center"/>
    </xf>
    <xf numFmtId="0" fontId="2" fillId="8" borderId="0" xfId="0" applyFont="1" applyFill="1" applyAlignment="1">
      <alignment horizontal="center"/>
    </xf>
    <xf numFmtId="176" fontId="3" fillId="12" borderId="0" xfId="0" applyNumberFormat="1" applyFont="1" applyFill="1" applyAlignment="1">
      <alignment horizontal="center"/>
    </xf>
    <xf numFmtId="176" fontId="4" fillId="12" borderId="0" xfId="0" applyNumberFormat="1" applyFont="1" applyFill="1" applyAlignment="1">
      <alignment horizontal="center"/>
    </xf>
    <xf numFmtId="177" fontId="0" fillId="2" borderId="0" xfId="0" applyNumberFormat="1" applyFill="1" applyAlignment="1">
      <alignment horizontal="center"/>
    </xf>
    <xf numFmtId="176" fontId="3" fillId="6" borderId="0" xfId="0" applyNumberFormat="1" applyFont="1" applyFill="1" applyAlignment="1">
      <alignment horizontal="center"/>
    </xf>
    <xf numFmtId="176" fontId="15" fillId="8" borderId="1" xfId="0" applyNumberFormat="1" applyFont="1" applyFill="1" applyBorder="1" applyAlignment="1">
      <alignment horizontal="center"/>
    </xf>
    <xf numFmtId="0" fontId="9" fillId="8" borderId="1" xfId="0" applyFont="1" applyFill="1" applyBorder="1" applyAlignment="1">
      <alignment horizontal="center"/>
    </xf>
    <xf numFmtId="0" fontId="3" fillId="7" borderId="1" xfId="0" applyNumberFormat="1" applyFont="1" applyFill="1" applyBorder="1" applyAlignment="1">
      <alignment horizontal="center"/>
    </xf>
    <xf numFmtId="0" fontId="3" fillId="2" borderId="0" xfId="0" applyFont="1" applyFill="1" applyAlignment="1">
      <alignment horizontal="center"/>
    </xf>
    <xf numFmtId="176" fontId="9" fillId="8" borderId="1" xfId="0" applyNumberFormat="1" applyFont="1" applyFill="1" applyBorder="1" applyAlignment="1">
      <alignment horizontal="center"/>
    </xf>
    <xf numFmtId="0" fontId="3" fillId="8" borderId="1" xfId="0" applyFont="1" applyFill="1" applyBorder="1" applyAlignment="1">
      <alignment horizontal="center"/>
    </xf>
    <xf numFmtId="58" fontId="0" fillId="8" borderId="1" xfId="0" applyNumberFormat="1" applyFill="1" applyBorder="1" applyAlignment="1">
      <alignment horizontal="center"/>
    </xf>
    <xf numFmtId="58" fontId="0" fillId="2" borderId="1" xfId="0" applyNumberFormat="1" applyFill="1" applyBorder="1" applyAlignment="1">
      <alignment horizontal="center"/>
    </xf>
    <xf numFmtId="176" fontId="3" fillId="2" borderId="1" xfId="0" applyNumberFormat="1" applyFont="1" applyFill="1" applyBorder="1" applyAlignment="1">
      <alignment horizontal="center"/>
    </xf>
    <xf numFmtId="0" fontId="4" fillId="2" borderId="0" xfId="0" applyFont="1" applyFill="1" applyAlignment="1">
      <alignment horizontal="center"/>
    </xf>
    <xf numFmtId="14" fontId="4" fillId="2" borderId="0" xfId="0" applyNumberFormat="1" applyFont="1" applyFill="1" applyAlignment="1">
      <alignment horizontal="center"/>
    </xf>
    <xf numFmtId="0" fontId="3" fillId="4" borderId="0" xfId="0" applyFont="1" applyFill="1" applyAlignment="1">
      <alignment horizontal="center"/>
    </xf>
    <xf numFmtId="0" fontId="16" fillId="4" borderId="1" xfId="0" applyFont="1" applyFill="1" applyBorder="1" applyAlignment="1">
      <alignment horizontal="center"/>
    </xf>
    <xf numFmtId="0" fontId="2" fillId="4" borderId="0" xfId="0" applyFont="1" applyFill="1" applyAlignment="1">
      <alignment horizontal="center"/>
    </xf>
    <xf numFmtId="0" fontId="4" fillId="0" borderId="0" xfId="0" applyFont="1" applyAlignment="1">
      <alignment horizontal="center"/>
    </xf>
    <xf numFmtId="0" fontId="6" fillId="15" borderId="1" xfId="0" applyFont="1" applyFill="1" applyBorder="1" applyAlignment="1">
      <alignment horizontal="center"/>
    </xf>
    <xf numFmtId="0" fontId="4" fillId="15" borderId="1" xfId="0" applyFont="1" applyFill="1" applyBorder="1" applyAlignment="1">
      <alignment horizontal="center"/>
    </xf>
    <xf numFmtId="0" fontId="3" fillId="0" borderId="0" xfId="0" applyFont="1" applyAlignment="1">
      <alignment horizontal="center"/>
    </xf>
    <xf numFmtId="58" fontId="3" fillId="0" borderId="0" xfId="0" applyNumberFormat="1" applyFont="1" applyAlignment="1">
      <alignment horizontal="center"/>
    </xf>
    <xf numFmtId="49" fontId="5" fillId="5" borderId="1" xfId="0" applyNumberFormat="1" applyFont="1" applyFill="1" applyBorder="1" applyAlignment="1">
      <alignment horizontal="center"/>
    </xf>
    <xf numFmtId="176" fontId="3" fillId="0" borderId="0" xfId="0" applyNumberFormat="1" applyFont="1" applyAlignment="1">
      <alignment horizontal="center"/>
    </xf>
    <xf numFmtId="176" fontId="6" fillId="16" borderId="1" xfId="0" applyNumberFormat="1" applyFont="1" applyFill="1" applyBorder="1" applyAlignment="1">
      <alignment horizontal="center"/>
    </xf>
    <xf numFmtId="0" fontId="5" fillId="16" borderId="1" xfId="0" applyFont="1" applyFill="1" applyBorder="1" applyAlignment="1">
      <alignment horizontal="center"/>
    </xf>
    <xf numFmtId="176" fontId="5" fillId="16" borderId="1" xfId="0" applyNumberFormat="1" applyFont="1" applyFill="1" applyBorder="1" applyAlignment="1">
      <alignment horizontal="center"/>
    </xf>
    <xf numFmtId="176" fontId="9" fillId="16" borderId="1" xfId="0" applyNumberFormat="1" applyFont="1" applyFill="1" applyBorder="1" applyAlignment="1">
      <alignment horizontal="center"/>
    </xf>
    <xf numFmtId="176" fontId="0" fillId="16" borderId="1" xfId="0" applyNumberFormat="1" applyFill="1" applyBorder="1" applyAlignment="1">
      <alignment horizontal="center"/>
    </xf>
    <xf numFmtId="176" fontId="0" fillId="16" borderId="0" xfId="0" applyNumberFormat="1" applyFill="1" applyAlignment="1">
      <alignment horizontal="center"/>
    </xf>
    <xf numFmtId="177" fontId="9" fillId="16" borderId="1" xfId="0" applyNumberFormat="1" applyFont="1" applyFill="1" applyBorder="1" applyAlignment="1">
      <alignment horizontal="center"/>
    </xf>
    <xf numFmtId="0" fontId="6" fillId="16" borderId="1" xfId="0" applyFont="1" applyFill="1" applyBorder="1" applyAlignment="1">
      <alignment horizontal="center"/>
    </xf>
    <xf numFmtId="0" fontId="9" fillId="16" borderId="1" xfId="0" applyFon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16" borderId="0" xfId="0" applyFill="1" applyAlignment="1">
      <alignment horizontal="center"/>
    </xf>
    <xf numFmtId="177" fontId="5" fillId="16" borderId="1" xfId="0" applyNumberFormat="1" applyFont="1" applyFill="1" applyBorder="1" applyAlignment="1">
      <alignment horizontal="center"/>
    </xf>
    <xf numFmtId="176" fontId="5" fillId="2" borderId="1" xfId="0" applyNumberFormat="1" applyFont="1" applyFill="1" applyBorder="1" applyAlignment="1">
      <alignment horizontal="center"/>
    </xf>
    <xf numFmtId="0" fontId="6" fillId="17" borderId="1" xfId="0" applyFont="1" applyFill="1" applyBorder="1" applyAlignment="1">
      <alignment horizontal="center"/>
    </xf>
    <xf numFmtId="0" fontId="5" fillId="17" borderId="1" xfId="0" applyFont="1" applyFill="1" applyBorder="1" applyAlignment="1">
      <alignment horizontal="center"/>
    </xf>
    <xf numFmtId="176" fontId="5" fillId="17" borderId="1" xfId="0" applyNumberFormat="1" applyFont="1" applyFill="1" applyBorder="1" applyAlignment="1">
      <alignment horizontal="center"/>
    </xf>
    <xf numFmtId="0" fontId="9" fillId="17" borderId="1" xfId="0" applyFont="1" applyFill="1" applyBorder="1" applyAlignment="1">
      <alignment horizontal="center"/>
    </xf>
    <xf numFmtId="0" fontId="0" fillId="17" borderId="1" xfId="0" applyFill="1" applyBorder="1" applyAlignment="1">
      <alignment horizontal="center"/>
    </xf>
    <xf numFmtId="0" fontId="0" fillId="17" borderId="0" xfId="0" applyFill="1" applyAlignment="1">
      <alignment horizontal="center"/>
    </xf>
    <xf numFmtId="0" fontId="6" fillId="18" borderId="1" xfId="0" applyFont="1" applyFill="1" applyBorder="1" applyAlignment="1">
      <alignment horizontal="center"/>
    </xf>
    <xf numFmtId="0" fontId="5" fillId="18" borderId="1" xfId="0" applyFont="1" applyFill="1" applyBorder="1" applyAlignment="1">
      <alignment horizontal="center"/>
    </xf>
    <xf numFmtId="176" fontId="5" fillId="18" borderId="1" xfId="0" applyNumberFormat="1" applyFont="1" applyFill="1" applyBorder="1" applyAlignment="1">
      <alignment horizontal="center"/>
    </xf>
    <xf numFmtId="0" fontId="9" fillId="18" borderId="1" xfId="0" applyFont="1" applyFill="1" applyBorder="1" applyAlignment="1">
      <alignment horizontal="center"/>
    </xf>
    <xf numFmtId="0" fontId="0" fillId="18" borderId="1" xfId="0" applyFill="1" applyBorder="1" applyAlignment="1">
      <alignment horizontal="center"/>
    </xf>
    <xf numFmtId="0" fontId="0" fillId="18" borderId="0" xfId="0" applyFill="1" applyAlignment="1">
      <alignment horizontal="center"/>
    </xf>
    <xf numFmtId="0" fontId="6" fillId="9" borderId="1" xfId="0" applyFont="1" applyFill="1" applyBorder="1" applyAlignment="1">
      <alignment horizontal="center"/>
    </xf>
    <xf numFmtId="0" fontId="5" fillId="9" borderId="1" xfId="0" applyFont="1" applyFill="1" applyBorder="1" applyAlignment="1">
      <alignment horizontal="center"/>
    </xf>
    <xf numFmtId="176" fontId="5" fillId="9" borderId="1" xfId="0" applyNumberFormat="1" applyFont="1" applyFill="1" applyBorder="1" applyAlignment="1">
      <alignment horizontal="center"/>
    </xf>
    <xf numFmtId="0" fontId="9" fillId="9" borderId="1" xfId="0" applyFont="1" applyFill="1" applyBorder="1" applyAlignment="1">
      <alignment horizontal="center"/>
    </xf>
    <xf numFmtId="0" fontId="0" fillId="9" borderId="0" xfId="0" applyFill="1" applyAlignment="1">
      <alignment horizontal="center"/>
    </xf>
    <xf numFmtId="0" fontId="6" fillId="19" borderId="1" xfId="0" applyFont="1" applyFill="1" applyBorder="1" applyAlignment="1">
      <alignment horizontal="center"/>
    </xf>
    <xf numFmtId="0" fontId="5" fillId="19" borderId="1" xfId="0" applyFont="1" applyFill="1" applyBorder="1" applyAlignment="1">
      <alignment horizontal="center"/>
    </xf>
    <xf numFmtId="176" fontId="5" fillId="19" borderId="1" xfId="0" applyNumberFormat="1" applyFont="1" applyFill="1" applyBorder="1" applyAlignment="1">
      <alignment horizontal="center"/>
    </xf>
    <xf numFmtId="0" fontId="9" fillId="19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19" borderId="0" xfId="0" applyFill="1" applyAlignment="1">
      <alignment horizontal="center"/>
    </xf>
    <xf numFmtId="0" fontId="6" fillId="12" borderId="1" xfId="0" applyFont="1" applyFill="1" applyBorder="1" applyAlignment="1">
      <alignment horizontal="center"/>
    </xf>
    <xf numFmtId="0" fontId="5" fillId="12" borderId="1" xfId="0" applyFont="1" applyFill="1" applyBorder="1" applyAlignment="1">
      <alignment horizontal="center"/>
    </xf>
    <xf numFmtId="176" fontId="5" fillId="12" borderId="1" xfId="0" applyNumberFormat="1" applyFont="1" applyFill="1" applyBorder="1" applyAlignment="1">
      <alignment horizontal="center"/>
    </xf>
    <xf numFmtId="0" fontId="9" fillId="12" borderId="1" xfId="0" applyFont="1" applyFill="1" applyBorder="1" applyAlignment="1">
      <alignment horizontal="center"/>
    </xf>
    <xf numFmtId="0" fontId="0" fillId="12" borderId="0" xfId="0" applyFill="1" applyAlignment="1">
      <alignment horizontal="center"/>
    </xf>
    <xf numFmtId="0" fontId="3" fillId="18" borderId="1" xfId="0" applyFont="1" applyFill="1" applyBorder="1" applyAlignment="1">
      <alignment horizontal="center"/>
    </xf>
    <xf numFmtId="176" fontId="6" fillId="18" borderId="1" xfId="0" applyNumberFormat="1" applyFont="1" applyFill="1" applyBorder="1" applyAlignment="1">
      <alignment horizontal="center"/>
    </xf>
    <xf numFmtId="176" fontId="9" fillId="18" borderId="1" xfId="0" applyNumberFormat="1" applyFont="1" applyFill="1" applyBorder="1" applyAlignment="1">
      <alignment horizontal="center"/>
    </xf>
    <xf numFmtId="177" fontId="9" fillId="18" borderId="1" xfId="0" applyNumberFormat="1" applyFont="1" applyFill="1" applyBorder="1" applyAlignment="1">
      <alignment horizontal="center"/>
    </xf>
    <xf numFmtId="176" fontId="10" fillId="18" borderId="1" xfId="0" applyNumberFormat="1" applyFont="1" applyFill="1" applyBorder="1" applyAlignment="1">
      <alignment horizontal="center"/>
    </xf>
    <xf numFmtId="176" fontId="0" fillId="18" borderId="1" xfId="0" applyNumberFormat="1" applyFill="1" applyBorder="1" applyAlignment="1">
      <alignment horizontal="center"/>
    </xf>
    <xf numFmtId="176" fontId="0" fillId="18" borderId="0" xfId="0" applyNumberFormat="1" applyFill="1" applyAlignment="1">
      <alignment horizontal="center"/>
    </xf>
    <xf numFmtId="0" fontId="10" fillId="12" borderId="1" xfId="0" applyFont="1" applyFill="1" applyBorder="1" applyAlignment="1">
      <alignment horizontal="center"/>
    </xf>
    <xf numFmtId="0" fontId="3" fillId="10" borderId="1" xfId="0" applyFont="1" applyFill="1" applyBorder="1" applyAlignment="1">
      <alignment horizontal="center"/>
    </xf>
    <xf numFmtId="0" fontId="5" fillId="17" borderId="0" xfId="0" applyFont="1" applyFill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13" borderId="1" xfId="0" applyFill="1" applyBorder="1" applyAlignment="1">
      <alignment horizontal="center"/>
    </xf>
    <xf numFmtId="58" fontId="2" fillId="12" borderId="1" xfId="0" applyNumberFormat="1" applyFont="1" applyFill="1" applyBorder="1" applyAlignment="1">
      <alignment horizontal="center"/>
    </xf>
    <xf numFmtId="0" fontId="3" fillId="14" borderId="1" xfId="0" applyFont="1" applyFill="1" applyBorder="1" applyAlignment="1">
      <alignment horizontal="center"/>
    </xf>
    <xf numFmtId="0" fontId="3" fillId="20" borderId="1" xfId="0" applyFont="1" applyFill="1" applyBorder="1" applyAlignment="1">
      <alignment horizontal="center"/>
    </xf>
    <xf numFmtId="176" fontId="9" fillId="20" borderId="1" xfId="0" applyNumberFormat="1" applyFont="1" applyFill="1" applyBorder="1" applyAlignment="1">
      <alignment horizontal="center"/>
    </xf>
    <xf numFmtId="0" fontId="6" fillId="14" borderId="1" xfId="0" applyFont="1" applyFill="1" applyBorder="1" applyAlignment="1">
      <alignment horizontal="center"/>
    </xf>
    <xf numFmtId="0" fontId="7" fillId="2" borderId="1" xfId="0" applyFont="1" applyFill="1" applyBorder="1" applyAlignment="1">
      <alignment horizontal="center"/>
    </xf>
    <xf numFmtId="176" fontId="7" fillId="2" borderId="0" xfId="0" applyNumberFormat="1" applyFont="1" applyFill="1" applyAlignment="1">
      <alignment horizontal="center"/>
    </xf>
    <xf numFmtId="177" fontId="3" fillId="2" borderId="1" xfId="0" applyNumberFormat="1" applyFont="1" applyFill="1" applyBorder="1" applyAlignment="1">
      <alignment horizontal="center"/>
    </xf>
    <xf numFmtId="0" fontId="4" fillId="8" borderId="1" xfId="0" applyFont="1" applyFill="1" applyBorder="1" applyAlignment="1">
      <alignment horizontal="center"/>
    </xf>
    <xf numFmtId="176" fontId="4" fillId="8" borderId="1" xfId="0" applyNumberFormat="1" applyFont="1" applyFill="1" applyBorder="1" applyAlignment="1">
      <alignment horizontal="center"/>
    </xf>
    <xf numFmtId="0" fontId="4" fillId="8" borderId="1" xfId="0" applyNumberFormat="1" applyFont="1" applyFill="1" applyBorder="1" applyAlignment="1">
      <alignment horizontal="center"/>
    </xf>
    <xf numFmtId="176" fontId="3" fillId="2" borderId="0" xfId="0" applyNumberFormat="1" applyFont="1" applyFill="1" applyAlignment="1">
      <alignment horizontal="center"/>
    </xf>
    <xf numFmtId="0" fontId="13" fillId="8" borderId="1" xfId="0" applyFont="1" applyFill="1" applyBorder="1" applyAlignment="1">
      <alignment horizontal="center"/>
    </xf>
    <xf numFmtId="178" fontId="4" fillId="10" borderId="1" xfId="0" applyNumberFormat="1" applyFont="1" applyFill="1" applyBorder="1" applyAlignment="1">
      <alignment horizontal="center"/>
    </xf>
    <xf numFmtId="58" fontId="0" fillId="0" borderId="0" xfId="0" applyNumberFormat="1" applyAlignment="1">
      <alignment horizontal="center"/>
    </xf>
  </cellXfs>
  <cellStyles count="1">
    <cellStyle name="常规" xfId="0" builtinId="0"/>
  </cellStyles>
  <dxfs count="0"/>
  <tableStyles count="0" defaultTableStyle="TableStyleMedium2" defaultPivotStyle="PivotStyleMedium9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285750</xdr:colOff>
      <xdr:row>0</xdr:row>
      <xdr:rowOff>47625</xdr:rowOff>
    </xdr:from>
    <xdr:to>
      <xdr:col>6</xdr:col>
      <xdr:colOff>361598</xdr:colOff>
      <xdr:row>7</xdr:row>
      <xdr:rowOff>9380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7350" y="47625"/>
          <a:ext cx="2819048" cy="1161905"/>
        </a:xfrm>
        <a:prstGeom prst="rect">
          <a:avLst/>
        </a:prstGeom>
      </xdr:spPr>
    </xdr:pic>
    <xdr:clientData/>
  </xdr:twoCellAnchor>
  <xdr:twoCellAnchor editAs="oneCell">
    <xdr:from>
      <xdr:col>6</xdr:col>
      <xdr:colOff>361950</xdr:colOff>
      <xdr:row>0</xdr:row>
      <xdr:rowOff>76200</xdr:rowOff>
    </xdr:from>
    <xdr:to>
      <xdr:col>10</xdr:col>
      <xdr:colOff>409226</xdr:colOff>
      <xdr:row>6</xdr:row>
      <xdr:rowOff>171310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76750" y="76200"/>
          <a:ext cx="2790476" cy="112381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</xdr:row>
      <xdr:rowOff>0</xdr:rowOff>
    </xdr:from>
    <xdr:to>
      <xdr:col>6</xdr:col>
      <xdr:colOff>428257</xdr:colOff>
      <xdr:row>13</xdr:row>
      <xdr:rowOff>66538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" y="1200150"/>
          <a:ext cx="2942857" cy="10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6</xdr:row>
      <xdr:rowOff>57150</xdr:rowOff>
    </xdr:from>
    <xdr:to>
      <xdr:col>10</xdr:col>
      <xdr:colOff>656841</xdr:colOff>
      <xdr:row>13</xdr:row>
      <xdr:rowOff>133191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38650" y="1085850"/>
          <a:ext cx="3076191" cy="12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14</xdr:row>
      <xdr:rowOff>133350</xdr:rowOff>
    </xdr:from>
    <xdr:to>
      <xdr:col>12</xdr:col>
      <xdr:colOff>618173</xdr:colOff>
      <xdr:row>40</xdr:row>
      <xdr:rowOff>56603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8725" y="2533650"/>
          <a:ext cx="7619048" cy="4380953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16</xdr:row>
      <xdr:rowOff>114301</xdr:rowOff>
    </xdr:from>
    <xdr:to>
      <xdr:col>8</xdr:col>
      <xdr:colOff>638175</xdr:colOff>
      <xdr:row>23</xdr:row>
      <xdr:rowOff>61539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86300" y="2857501"/>
          <a:ext cx="1438275" cy="11473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19050</xdr:rowOff>
    </xdr:from>
    <xdr:to>
      <xdr:col>13</xdr:col>
      <xdr:colOff>152038</xdr:colOff>
      <xdr:row>22</xdr:row>
      <xdr:rowOff>152255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72200" y="2762250"/>
          <a:ext cx="2895238" cy="11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371475</xdr:colOff>
      <xdr:row>42</xdr:row>
      <xdr:rowOff>142875</xdr:rowOff>
    </xdr:from>
    <xdr:to>
      <xdr:col>12</xdr:col>
      <xdr:colOff>561009</xdr:colOff>
      <xdr:row>68</xdr:row>
      <xdr:rowOff>85175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7275" y="7343775"/>
          <a:ext cx="7733334" cy="44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171450</xdr:colOff>
      <xdr:row>45</xdr:row>
      <xdr:rowOff>142875</xdr:rowOff>
    </xdr:from>
    <xdr:to>
      <xdr:col>16</xdr:col>
      <xdr:colOff>399850</xdr:colOff>
      <xdr:row>64</xdr:row>
      <xdr:rowOff>94849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72650" y="7858125"/>
          <a:ext cx="1600000" cy="3209524"/>
        </a:xfrm>
        <a:prstGeom prst="rect">
          <a:avLst/>
        </a:prstGeom>
      </xdr:spPr>
    </xdr:pic>
    <xdr:clientData/>
  </xdr:twoCellAnchor>
  <xdr:twoCellAnchor editAs="oneCell">
    <xdr:from>
      <xdr:col>16</xdr:col>
      <xdr:colOff>523875</xdr:colOff>
      <xdr:row>45</xdr:row>
      <xdr:rowOff>142875</xdr:rowOff>
    </xdr:from>
    <xdr:to>
      <xdr:col>19</xdr:col>
      <xdr:colOff>218856</xdr:colOff>
      <xdr:row>65</xdr:row>
      <xdr:rowOff>47209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96675" y="7858125"/>
          <a:ext cx="1752381" cy="33333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552450</xdr:colOff>
      <xdr:row>2</xdr:row>
      <xdr:rowOff>9525</xdr:rowOff>
    </xdr:from>
    <xdr:to>
      <xdr:col>16</xdr:col>
      <xdr:colOff>160774</xdr:colOff>
      <xdr:row>9</xdr:row>
      <xdr:rowOff>18899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4050" y="352425"/>
          <a:ext cx="9209524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552450</xdr:colOff>
      <xdr:row>0</xdr:row>
      <xdr:rowOff>0</xdr:rowOff>
    </xdr:from>
    <xdr:to>
      <xdr:col>21</xdr:col>
      <xdr:colOff>598356</xdr:colOff>
      <xdr:row>44</xdr:row>
      <xdr:rowOff>37153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8250" y="0"/>
          <a:ext cx="13761906" cy="7580953"/>
        </a:xfrm>
        <a:prstGeom prst="rect">
          <a:avLst/>
        </a:prstGeom>
      </xdr:spPr>
    </xdr:pic>
    <xdr:clientData/>
  </xdr:twoCellAnchor>
  <xdr:twoCellAnchor editAs="oneCell">
    <xdr:from>
      <xdr:col>1</xdr:col>
      <xdr:colOff>485775</xdr:colOff>
      <xdr:row>55</xdr:row>
      <xdr:rowOff>38100</xdr:rowOff>
    </xdr:from>
    <xdr:to>
      <xdr:col>16</xdr:col>
      <xdr:colOff>122585</xdr:colOff>
      <xdr:row>80</xdr:row>
      <xdr:rowOff>18517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1575" y="9467850"/>
          <a:ext cx="9923810" cy="4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46</xdr:row>
      <xdr:rowOff>133350</xdr:rowOff>
    </xdr:from>
    <xdr:to>
      <xdr:col>24</xdr:col>
      <xdr:colOff>455159</xdr:colOff>
      <xdr:row>53</xdr:row>
      <xdr:rowOff>123676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1025" y="8020050"/>
          <a:ext cx="16333334" cy="11904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CE8C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73"/>
  <sheetViews>
    <sheetView tabSelected="1" topLeftCell="R1" zoomScaleNormal="100" workbookViewId="0">
      <pane ySplit="1" topLeftCell="A2" activePane="bottomLeft" state="frozen"/>
      <selection pane="bottomLeft" activeCell="AF6" sqref="AF6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8.125" style="1" customWidth="1"/>
    <col min="15" max="15" width="10.625" style="1" customWidth="1"/>
    <col min="16" max="16" width="10" style="1" customWidth="1"/>
    <col min="17" max="24" width="9.625" style="1" bestFit="1" customWidth="1"/>
    <col min="25" max="25" width="9" style="1"/>
    <col min="26" max="26" width="9.625" style="1" bestFit="1" customWidth="1"/>
    <col min="27" max="29" width="9" style="1"/>
    <col min="30" max="30" width="9.625" style="1" bestFit="1" customWidth="1"/>
    <col min="31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6" customFormat="1">
      <c r="A3" s="101" t="s">
        <v>80</v>
      </c>
      <c r="B3" s="102">
        <v>25000</v>
      </c>
      <c r="C3" s="103"/>
      <c r="D3" s="102">
        <f>B3-C3-E3</f>
        <v>24745</v>
      </c>
      <c r="E3" s="103">
        <f>SUM(F3:BE3)</f>
        <v>255</v>
      </c>
      <c r="F3" s="104">
        <v>120</v>
      </c>
      <c r="G3" s="104">
        <v>35</v>
      </c>
      <c r="H3" s="104">
        <v>100</v>
      </c>
      <c r="I3" s="104"/>
      <c r="J3" s="104"/>
      <c r="K3" s="104"/>
      <c r="L3" s="104"/>
      <c r="M3" s="107"/>
      <c r="N3" s="104"/>
      <c r="O3" s="104"/>
      <c r="P3" s="104"/>
      <c r="Q3" s="104"/>
      <c r="R3" s="104"/>
      <c r="S3" s="104"/>
      <c r="T3" s="104"/>
      <c r="U3" s="104"/>
      <c r="V3" s="104"/>
      <c r="W3" s="104"/>
      <c r="X3" s="104"/>
      <c r="Y3" s="104"/>
      <c r="Z3" s="104"/>
      <c r="AA3" s="104"/>
      <c r="AB3" s="104"/>
      <c r="AC3" s="104"/>
      <c r="AD3" s="104"/>
      <c r="AE3" s="104"/>
      <c r="AF3" s="104"/>
      <c r="AG3" s="104"/>
      <c r="AH3" s="104"/>
      <c r="AI3" s="105"/>
      <c r="AJ3" s="105"/>
      <c r="AK3" s="105"/>
      <c r="AL3" s="105"/>
      <c r="AM3" s="105"/>
      <c r="AN3" s="105"/>
      <c r="AO3" s="105"/>
      <c r="AP3" s="105"/>
      <c r="AQ3" s="105"/>
      <c r="AR3" s="105"/>
      <c r="AS3" s="105"/>
      <c r="AT3" s="105"/>
      <c r="AU3" s="105"/>
      <c r="AV3" s="105"/>
      <c r="AW3" s="105"/>
      <c r="AX3" s="105"/>
      <c r="AY3" s="105"/>
      <c r="AZ3" s="105"/>
    </row>
    <row r="4" spans="1:52">
      <c r="A4" s="13">
        <v>25</v>
      </c>
      <c r="B4" s="82">
        <v>7.25</v>
      </c>
      <c r="C4" s="4"/>
      <c r="D4" s="4"/>
      <c r="E4" s="4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6" customFormat="1">
      <c r="A5" s="101" t="s">
        <v>9</v>
      </c>
      <c r="B5" s="163">
        <v>148000</v>
      </c>
      <c r="C5" s="164"/>
      <c r="D5" s="102">
        <f>B5-C5-E5</f>
        <v>114044.8</v>
      </c>
      <c r="E5" s="103">
        <f>SUM(F5:BE5)</f>
        <v>33955.199999999997</v>
      </c>
      <c r="F5" s="104">
        <v>320</v>
      </c>
      <c r="G5" s="104">
        <v>315</v>
      </c>
      <c r="H5" s="104">
        <v>308</v>
      </c>
      <c r="I5" s="104">
        <v>8432</v>
      </c>
      <c r="J5" s="104">
        <v>366</v>
      </c>
      <c r="K5" s="104">
        <v>1326</v>
      </c>
      <c r="L5" s="104">
        <v>323.60000000000002</v>
      </c>
      <c r="M5" s="104">
        <v>523</v>
      </c>
      <c r="N5" s="104">
        <v>452.5</v>
      </c>
      <c r="O5" s="104">
        <v>990</v>
      </c>
      <c r="P5" s="104">
        <v>968.5</v>
      </c>
      <c r="Q5" s="104">
        <v>835.6</v>
      </c>
      <c r="R5" s="104">
        <v>965.3</v>
      </c>
      <c r="S5" s="104">
        <v>736</v>
      </c>
      <c r="T5" s="104">
        <v>786.5</v>
      </c>
      <c r="U5" s="104">
        <v>966.5</v>
      </c>
      <c r="V5" s="104">
        <v>896.5</v>
      </c>
      <c r="W5" s="104">
        <v>835.2</v>
      </c>
      <c r="X5" s="104">
        <v>725</v>
      </c>
      <c r="Y5" s="104">
        <v>398</v>
      </c>
      <c r="Z5" s="104">
        <v>6653</v>
      </c>
      <c r="AA5" s="104">
        <v>693</v>
      </c>
      <c r="AB5" s="104">
        <v>160</v>
      </c>
      <c r="AC5" s="104">
        <v>980</v>
      </c>
      <c r="AD5" s="104">
        <v>4000</v>
      </c>
      <c r="AE5" s="104"/>
      <c r="AF5" s="104"/>
      <c r="AG5" s="104"/>
      <c r="AH5" s="104"/>
      <c r="AI5" s="105"/>
      <c r="AJ5" s="105"/>
      <c r="AK5" s="105"/>
      <c r="AL5" s="105"/>
      <c r="AM5" s="105"/>
      <c r="AN5" s="105"/>
      <c r="AO5" s="105"/>
      <c r="AP5" s="105"/>
      <c r="AQ5" s="105"/>
      <c r="AR5" s="105"/>
      <c r="AS5" s="105"/>
      <c r="AT5" s="105"/>
      <c r="AU5" s="105"/>
      <c r="AV5" s="105"/>
      <c r="AW5" s="105"/>
      <c r="AX5" s="105"/>
      <c r="AY5" s="105"/>
      <c r="AZ5" s="105"/>
    </row>
    <row r="6" spans="1:52">
      <c r="A6" s="13">
        <v>29</v>
      </c>
      <c r="B6" s="165">
        <v>6750</v>
      </c>
      <c r="C6" s="163" t="s">
        <v>86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8" customFormat="1">
      <c r="A7" s="143" t="s">
        <v>10</v>
      </c>
      <c r="B7" s="121">
        <v>63000</v>
      </c>
      <c r="C7" s="122"/>
      <c r="D7" s="121">
        <f>B7-C7-E7</f>
        <v>63000</v>
      </c>
      <c r="E7" s="122">
        <f>SUM(F7:BE7)</f>
        <v>0</v>
      </c>
      <c r="F7" s="144"/>
      <c r="G7" s="145"/>
      <c r="H7" s="144"/>
      <c r="I7" s="145"/>
      <c r="J7" s="145"/>
      <c r="K7" s="145"/>
      <c r="L7" s="145"/>
      <c r="M7" s="145"/>
      <c r="N7" s="145"/>
      <c r="O7" s="145"/>
      <c r="P7" s="144"/>
      <c r="Q7" s="144"/>
      <c r="R7" s="144"/>
      <c r="S7" s="144"/>
      <c r="T7" s="144"/>
      <c r="U7" s="144"/>
      <c r="V7" s="144"/>
      <c r="W7" s="144"/>
      <c r="X7" s="144"/>
      <c r="Y7" s="144"/>
      <c r="Z7" s="146"/>
      <c r="AA7" s="147"/>
      <c r="AB7" s="147"/>
      <c r="AC7" s="147"/>
      <c r="AD7" s="147"/>
      <c r="AE7" s="147"/>
      <c r="AF7" s="147"/>
      <c r="AG7" s="147"/>
      <c r="AH7" s="147"/>
      <c r="AI7" s="147"/>
      <c r="AJ7" s="147"/>
      <c r="AK7" s="147"/>
      <c r="AL7" s="147"/>
      <c r="AM7" s="147"/>
      <c r="AN7" s="147"/>
      <c r="AO7" s="147"/>
      <c r="AP7" s="147"/>
      <c r="AQ7" s="147"/>
      <c r="AR7" s="147"/>
      <c r="AS7" s="147"/>
      <c r="AT7" s="147"/>
      <c r="AU7" s="147"/>
      <c r="AV7" s="147"/>
      <c r="AW7" s="147"/>
      <c r="AX7" s="147"/>
      <c r="AY7" s="147"/>
      <c r="AZ7" s="147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1" customFormat="1">
      <c r="A9" s="159" t="s">
        <v>65</v>
      </c>
      <c r="B9" s="138">
        <v>21000</v>
      </c>
      <c r="C9" s="157"/>
      <c r="D9" s="139">
        <f>B9-C9-E9</f>
        <v>18069.5</v>
      </c>
      <c r="E9" s="139">
        <f>SUM(F9:BE9)</f>
        <v>2930.5</v>
      </c>
      <c r="F9" s="140">
        <v>312</v>
      </c>
      <c r="G9" s="140">
        <v>202</v>
      </c>
      <c r="H9" s="140">
        <v>280</v>
      </c>
      <c r="I9" s="140">
        <v>223.5</v>
      </c>
      <c r="J9" s="140">
        <v>223.5</v>
      </c>
      <c r="K9" s="140">
        <v>305.2</v>
      </c>
      <c r="L9" s="140">
        <v>452</v>
      </c>
      <c r="M9" s="140">
        <v>212.3</v>
      </c>
      <c r="N9" s="140">
        <v>200</v>
      </c>
      <c r="O9" s="140">
        <v>200</v>
      </c>
      <c r="P9" s="140">
        <v>320</v>
      </c>
      <c r="Q9" s="140"/>
      <c r="R9" s="140"/>
      <c r="S9" s="140"/>
      <c r="T9" s="140"/>
      <c r="U9" s="140"/>
      <c r="V9" s="140"/>
      <c r="W9" s="140"/>
      <c r="X9" s="140"/>
      <c r="Y9" s="140"/>
      <c r="Z9" s="149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6" t="s">
        <v>75</v>
      </c>
      <c r="B10" s="82"/>
      <c r="C10" s="51">
        <v>9644</v>
      </c>
      <c r="D10" s="13"/>
      <c r="E10" s="38" t="s">
        <v>109</v>
      </c>
      <c r="F10" s="32"/>
      <c r="G10" s="81"/>
      <c r="H10" s="167" t="s">
        <v>93</v>
      </c>
      <c r="I10" s="81"/>
      <c r="J10" s="81"/>
      <c r="K10" s="81">
        <v>6</v>
      </c>
      <c r="L10" s="81">
        <v>7</v>
      </c>
      <c r="M10" s="32">
        <v>8</v>
      </c>
      <c r="N10" s="32">
        <v>9</v>
      </c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1" customFormat="1">
      <c r="A11" s="108" t="s">
        <v>22</v>
      </c>
      <c r="B11" s="102">
        <v>17000</v>
      </c>
      <c r="C11" s="102"/>
      <c r="D11" s="102">
        <f>B11-C11-E11</f>
        <v>15855.5</v>
      </c>
      <c r="E11" s="103">
        <f>SUM(F11:BE11)</f>
        <v>1144.5</v>
      </c>
      <c r="F11" s="104">
        <v>352</v>
      </c>
      <c r="G11" s="109">
        <v>126</v>
      </c>
      <c r="H11" s="109">
        <v>526</v>
      </c>
      <c r="I11" s="109">
        <v>52</v>
      </c>
      <c r="J11" s="109">
        <v>52</v>
      </c>
      <c r="K11" s="109">
        <v>26.5</v>
      </c>
      <c r="L11" s="109">
        <v>10</v>
      </c>
      <c r="M11" s="109"/>
      <c r="N11" s="109"/>
      <c r="O11" s="109"/>
      <c r="P11" s="109"/>
      <c r="Q11" s="109"/>
      <c r="R11" s="109"/>
      <c r="S11" s="109"/>
      <c r="T11" s="109"/>
      <c r="U11" s="109"/>
      <c r="V11" s="109"/>
      <c r="W11" s="109"/>
      <c r="X11" s="109"/>
      <c r="Y11" s="109"/>
      <c r="Z11" s="109"/>
      <c r="AA11" s="109"/>
      <c r="AB11" s="109"/>
      <c r="AC11" s="109"/>
      <c r="AD11" s="109"/>
      <c r="AE11" s="109"/>
      <c r="AF11" s="110"/>
      <c r="AG11" s="110"/>
      <c r="AH11" s="110"/>
      <c r="AI11" s="110"/>
      <c r="AJ11" s="110"/>
      <c r="AK11" s="110"/>
      <c r="AL11" s="110"/>
      <c r="AM11" s="110"/>
      <c r="AN11" s="110"/>
      <c r="AO11" s="110"/>
      <c r="AP11" s="110"/>
      <c r="AQ11" s="110"/>
      <c r="AR11" s="110"/>
      <c r="AS11" s="110"/>
      <c r="AT11" s="110"/>
      <c r="AU11" s="110"/>
      <c r="AV11" s="110"/>
      <c r="AW11" s="110"/>
      <c r="AX11" s="110"/>
      <c r="AY11" s="110"/>
      <c r="AZ11" s="110"/>
    </row>
    <row r="12" spans="1:52" s="65" customFormat="1">
      <c r="A12" s="13">
        <v>30</v>
      </c>
      <c r="B12" s="82"/>
      <c r="C12" s="62"/>
      <c r="D12" s="63"/>
      <c r="E12" s="63"/>
      <c r="F12" s="32"/>
      <c r="G12" s="32"/>
      <c r="H12" s="63"/>
      <c r="I12" s="32"/>
      <c r="J12" s="32"/>
      <c r="K12" s="63"/>
      <c r="L12" s="63"/>
      <c r="M12" s="63"/>
      <c r="N12" s="63"/>
      <c r="O12" s="63"/>
      <c r="P12" s="63"/>
      <c r="Q12" s="63"/>
      <c r="R12" s="63"/>
      <c r="S12" s="63"/>
      <c r="T12" s="63"/>
      <c r="U12" s="63"/>
      <c r="V12" s="63"/>
      <c r="W12" s="63"/>
      <c r="X12" s="63"/>
      <c r="Y12" s="63"/>
      <c r="Z12" s="63"/>
      <c r="AA12" s="63"/>
      <c r="AB12" s="63"/>
      <c r="AC12" s="64"/>
      <c r="AD12" s="64"/>
      <c r="AE12" s="64"/>
      <c r="AF12" s="64"/>
      <c r="AG12" s="64"/>
      <c r="AH12" s="64"/>
      <c r="AI12" s="64"/>
      <c r="AJ12" s="64"/>
      <c r="AK12" s="64"/>
      <c r="AL12" s="64"/>
      <c r="AM12" s="64"/>
      <c r="AN12" s="64"/>
      <c r="AO12" s="64"/>
      <c r="AP12" s="64"/>
      <c r="AQ12" s="64"/>
      <c r="AR12" s="64"/>
      <c r="AS12" s="64"/>
      <c r="AT12" s="64"/>
      <c r="AU12" s="64"/>
      <c r="AV12" s="64"/>
      <c r="AW12" s="64"/>
      <c r="AX12" s="64"/>
      <c r="AY12" s="64"/>
      <c r="AZ12" s="64"/>
    </row>
    <row r="13" spans="1:52" s="72" customFormat="1">
      <c r="A13" s="67" t="s">
        <v>27</v>
      </c>
      <c r="B13" s="68">
        <v>650</v>
      </c>
      <c r="C13" s="68"/>
      <c r="D13" s="68">
        <f>B13-C13-E13</f>
        <v>-79</v>
      </c>
      <c r="E13" s="69">
        <f>SUM(F13:BE13)</f>
        <v>729</v>
      </c>
      <c r="F13" s="70">
        <v>100</v>
      </c>
      <c r="G13" s="70">
        <v>102</v>
      </c>
      <c r="H13" s="70">
        <v>102.5</v>
      </c>
      <c r="I13" s="70">
        <v>111</v>
      </c>
      <c r="J13" s="70">
        <v>101.5</v>
      </c>
      <c r="K13" s="70">
        <v>110</v>
      </c>
      <c r="L13" s="70">
        <v>102</v>
      </c>
      <c r="M13" s="70"/>
      <c r="N13" s="70"/>
      <c r="O13" s="70"/>
      <c r="P13" s="70"/>
      <c r="Q13" s="70"/>
      <c r="R13" s="70"/>
      <c r="S13" s="70"/>
      <c r="T13" s="70"/>
      <c r="U13" s="70"/>
      <c r="V13" s="70"/>
      <c r="W13" s="70"/>
      <c r="X13" s="70"/>
      <c r="Y13" s="70"/>
      <c r="Z13" s="7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274650</v>
      </c>
      <c r="C14" s="66">
        <f>SUM(C3,C5,C7,C9,C11,C13)</f>
        <v>0</v>
      </c>
      <c r="D14" s="6">
        <f>SUM(D3,D5,D7,D9,D11,D13)</f>
        <v>235635.8</v>
      </c>
      <c r="E14" s="6">
        <f>SUM(E3,E5,E7,E9,E11,E13)</f>
        <v>39014.199999999997</v>
      </c>
      <c r="F14" s="6">
        <v>1</v>
      </c>
      <c r="G14" s="99" t="s">
        <v>104</v>
      </c>
      <c r="H14" s="99" t="s">
        <v>105</v>
      </c>
      <c r="I14" s="99" t="s">
        <v>106</v>
      </c>
      <c r="J14" s="99" t="s">
        <v>107</v>
      </c>
      <c r="K14" s="99" t="s">
        <v>108</v>
      </c>
      <c r="L14" s="99"/>
      <c r="M14" s="99"/>
      <c r="N14" s="99"/>
      <c r="O14" s="99"/>
      <c r="P14" s="99"/>
      <c r="Q14" s="99"/>
      <c r="R14" s="99"/>
      <c r="S14" s="99"/>
      <c r="T14" s="99"/>
      <c r="U14" s="99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9" customFormat="1">
      <c r="A15" s="53" t="s">
        <v>19</v>
      </c>
      <c r="B15" s="54">
        <v>30000</v>
      </c>
      <c r="C15" s="55"/>
      <c r="D15" s="55">
        <f>B15-C15-E15</f>
        <v>30000</v>
      </c>
      <c r="E15" s="55">
        <f>SUM(F15:BE15)</f>
        <v>0</v>
      </c>
      <c r="F15" s="56"/>
      <c r="G15" s="81"/>
      <c r="H15" s="81"/>
      <c r="I15" s="81"/>
      <c r="J15" s="81"/>
      <c r="K15" s="81"/>
      <c r="L15" s="81"/>
      <c r="M15" s="81"/>
      <c r="N15" s="81"/>
      <c r="O15" s="81"/>
      <c r="P15" s="81"/>
      <c r="Q15" s="56"/>
      <c r="R15" s="56"/>
      <c r="S15" s="56"/>
      <c r="T15" s="56"/>
      <c r="U15" s="56"/>
      <c r="V15" s="57"/>
      <c r="W15" s="57"/>
      <c r="X15" s="56"/>
      <c r="Y15" s="56"/>
      <c r="Z15" s="58"/>
      <c r="AA15" s="58"/>
      <c r="AB15" s="58"/>
      <c r="AC15" s="58"/>
      <c r="AD15" s="58"/>
      <c r="AE15" s="58"/>
      <c r="AF15" s="58"/>
      <c r="AG15" s="58"/>
      <c r="AH15" s="58"/>
      <c r="AI15" s="58"/>
      <c r="AJ15" s="58"/>
      <c r="AK15" s="58"/>
      <c r="AL15" s="58"/>
      <c r="AM15" s="58"/>
      <c r="AN15" s="58"/>
      <c r="AO15" s="58"/>
      <c r="AP15" s="58"/>
      <c r="AQ15" s="58"/>
      <c r="AR15" s="58"/>
      <c r="AS15" s="58"/>
      <c r="AT15" s="58"/>
      <c r="AU15" s="58"/>
      <c r="AV15" s="58"/>
      <c r="AW15" s="58"/>
      <c r="AX15" s="58"/>
      <c r="AY15" s="58"/>
      <c r="AZ15" s="58"/>
    </row>
    <row r="16" spans="1:52" s="59" customFormat="1">
      <c r="A16" s="53" t="s">
        <v>20</v>
      </c>
      <c r="B16" s="54">
        <v>14</v>
      </c>
      <c r="C16" s="60"/>
      <c r="D16" s="60"/>
      <c r="E16" s="60"/>
      <c r="F16" s="54"/>
      <c r="G16" s="81"/>
      <c r="H16" s="81"/>
      <c r="I16" s="81"/>
      <c r="J16" s="81"/>
      <c r="K16" s="84"/>
      <c r="L16" s="85"/>
      <c r="M16" s="81"/>
      <c r="N16" s="80"/>
      <c r="O16" s="81"/>
      <c r="P16" s="81"/>
      <c r="Q16" s="54"/>
      <c r="R16" s="56"/>
      <c r="S16" s="56"/>
      <c r="T16" s="56"/>
      <c r="U16" s="56"/>
      <c r="V16" s="56"/>
      <c r="W16" s="56"/>
      <c r="X16" s="56"/>
      <c r="Y16" s="56"/>
      <c r="Z16" s="58"/>
      <c r="AA16" s="58"/>
      <c r="AB16" s="58"/>
      <c r="AC16" s="58"/>
      <c r="AD16" s="58"/>
      <c r="AE16" s="58"/>
      <c r="AF16" s="58"/>
      <c r="AG16" s="58"/>
      <c r="AH16" s="58"/>
      <c r="AI16" s="58"/>
      <c r="AJ16" s="58"/>
      <c r="AK16" s="58"/>
      <c r="AL16" s="58"/>
      <c r="AM16" s="58"/>
      <c r="AN16" s="58"/>
      <c r="AO16" s="58"/>
      <c r="AP16" s="58"/>
      <c r="AQ16" s="58"/>
      <c r="AR16" s="58"/>
      <c r="AS16" s="58"/>
      <c r="AT16" s="58"/>
      <c r="AU16" s="58"/>
      <c r="AV16" s="58"/>
      <c r="AW16" s="58"/>
      <c r="AX16" s="58"/>
      <c r="AY16" s="58"/>
      <c r="AZ16" s="58"/>
    </row>
    <row r="17" spans="1:52" s="111" customFormat="1">
      <c r="A17" s="108" t="s">
        <v>54</v>
      </c>
      <c r="B17" s="102">
        <v>81000</v>
      </c>
      <c r="C17" s="103"/>
      <c r="D17" s="112">
        <f>B17-C17-E17</f>
        <v>42075.7</v>
      </c>
      <c r="E17" s="102">
        <f>SUM(F17:BE17)</f>
        <v>38924.300000000003</v>
      </c>
      <c r="F17" s="109">
        <v>25</v>
      </c>
      <c r="G17" s="109">
        <v>9862</v>
      </c>
      <c r="H17" s="109">
        <v>6680</v>
      </c>
      <c r="I17" s="109">
        <v>5865</v>
      </c>
      <c r="J17" s="109">
        <v>3000</v>
      </c>
      <c r="K17" s="109">
        <v>50</v>
      </c>
      <c r="L17" s="109">
        <v>20</v>
      </c>
      <c r="M17" s="109">
        <v>5638</v>
      </c>
      <c r="N17" s="109">
        <v>2000</v>
      </c>
      <c r="O17" s="109">
        <v>3698</v>
      </c>
      <c r="P17" s="104">
        <v>960.3</v>
      </c>
      <c r="Q17" s="109">
        <v>198</v>
      </c>
      <c r="R17" s="109">
        <v>49</v>
      </c>
      <c r="S17" s="109">
        <v>879</v>
      </c>
      <c r="T17" s="102"/>
      <c r="U17" s="102"/>
      <c r="V17" s="102"/>
      <c r="W17" s="102"/>
      <c r="X17" s="102"/>
      <c r="Y17" s="102"/>
      <c r="Z17" s="110"/>
      <c r="AA17" s="110"/>
      <c r="AB17" s="110"/>
      <c r="AC17" s="110"/>
      <c r="AD17" s="110"/>
      <c r="AE17" s="110"/>
      <c r="AF17" s="110"/>
      <c r="AG17" s="110"/>
      <c r="AH17" s="110"/>
      <c r="AI17" s="110"/>
      <c r="AJ17" s="110"/>
      <c r="AK17" s="110"/>
      <c r="AL17" s="110"/>
      <c r="AM17" s="110"/>
      <c r="AN17" s="110"/>
      <c r="AO17" s="110"/>
      <c r="AP17" s="110"/>
      <c r="AQ17" s="110"/>
      <c r="AR17" s="110"/>
      <c r="AS17" s="110"/>
      <c r="AT17" s="110"/>
      <c r="AU17" s="110"/>
      <c r="AV17" s="110"/>
      <c r="AW17" s="110"/>
      <c r="AX17" s="110"/>
      <c r="AY17" s="110"/>
      <c r="AZ17" s="110"/>
    </row>
    <row r="18" spans="1:52">
      <c r="A18" s="19" t="s">
        <v>36</v>
      </c>
      <c r="B18" s="30">
        <v>7.16</v>
      </c>
      <c r="C18" s="4"/>
      <c r="D18" s="88">
        <v>2781.37</v>
      </c>
      <c r="E18" s="88">
        <v>0</v>
      </c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 t="s">
        <v>111</v>
      </c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9" customFormat="1">
      <c r="A19" s="114" t="s">
        <v>55</v>
      </c>
      <c r="B19" s="115">
        <v>31000</v>
      </c>
      <c r="C19" s="151">
        <v>2677.6</v>
      </c>
      <c r="D19" s="116">
        <f>B19-C19-E19</f>
        <v>25618.400000000001</v>
      </c>
      <c r="E19" s="115">
        <f>SUM(F19:BE19)</f>
        <v>2704</v>
      </c>
      <c r="F19" s="117">
        <v>1000</v>
      </c>
      <c r="G19" s="117">
        <v>536</v>
      </c>
      <c r="H19" s="117">
        <v>100</v>
      </c>
      <c r="I19" s="117">
        <v>253</v>
      </c>
      <c r="J19" s="117">
        <v>435</v>
      </c>
      <c r="K19" s="117">
        <v>300</v>
      </c>
      <c r="L19" s="117">
        <v>80</v>
      </c>
      <c r="M19" s="117"/>
      <c r="N19" s="117"/>
      <c r="O19" s="117"/>
      <c r="P19" s="117"/>
      <c r="Q19" s="117"/>
      <c r="R19" s="117"/>
      <c r="S19" s="117"/>
      <c r="T19" s="117"/>
      <c r="U19" s="117"/>
      <c r="V19" s="115"/>
      <c r="W19" s="115"/>
      <c r="X19" s="115"/>
      <c r="Y19" s="115"/>
      <c r="Z19" s="118"/>
      <c r="AA19" s="118"/>
      <c r="AB19" s="118"/>
      <c r="AC19" s="118"/>
      <c r="AD19" s="118"/>
      <c r="AE19" s="118"/>
      <c r="AF19" s="118"/>
      <c r="AG19" s="118"/>
      <c r="AH19" s="118"/>
      <c r="AI19" s="118"/>
      <c r="AJ19" s="118"/>
      <c r="AK19" s="118"/>
      <c r="AL19" s="118"/>
      <c r="AM19" s="118"/>
      <c r="AN19" s="118"/>
      <c r="AO19" s="118"/>
      <c r="AP19" s="118"/>
      <c r="AQ19" s="118"/>
      <c r="AR19" s="118"/>
      <c r="AS19" s="118"/>
      <c r="AT19" s="118"/>
      <c r="AU19" s="118"/>
      <c r="AV19" s="118"/>
      <c r="AW19" s="118"/>
      <c r="AX19" s="118"/>
      <c r="AY19" s="118"/>
      <c r="AZ19" s="118"/>
    </row>
    <row r="20" spans="1:52">
      <c r="A20" s="19"/>
      <c r="B20" s="13">
        <v>8.1199999999999992</v>
      </c>
      <c r="C20" s="18"/>
      <c r="D20" s="4"/>
      <c r="E20" s="38" t="s">
        <v>90</v>
      </c>
      <c r="F20" s="32"/>
      <c r="G20" s="32"/>
      <c r="H20" s="32"/>
      <c r="I20" s="32"/>
      <c r="J20" s="32"/>
      <c r="K20" s="32"/>
      <c r="L20" s="32" t="s">
        <v>112</v>
      </c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6" customFormat="1">
      <c r="A21" s="101" t="s">
        <v>53</v>
      </c>
      <c r="B21" s="102">
        <v>70000</v>
      </c>
      <c r="C21" s="103">
        <v>4580</v>
      </c>
      <c r="D21" s="103">
        <f>B21-C21-E21</f>
        <v>65420</v>
      </c>
      <c r="E21" s="103">
        <f>SUM(F21:BE21)</f>
        <v>0</v>
      </c>
      <c r="F21" s="104"/>
      <c r="G21" s="107"/>
      <c r="H21" s="107"/>
      <c r="I21" s="107"/>
      <c r="J21" s="107"/>
      <c r="K21" s="107"/>
      <c r="L21" s="107"/>
      <c r="M21" s="107"/>
      <c r="N21" s="107"/>
      <c r="O21" s="107"/>
      <c r="P21" s="107"/>
      <c r="Q21" s="107"/>
      <c r="R21" s="103"/>
      <c r="S21" s="103"/>
      <c r="T21" s="103"/>
      <c r="U21" s="103"/>
      <c r="V21" s="103"/>
      <c r="W21" s="103"/>
      <c r="X21" s="103"/>
      <c r="Y21" s="103"/>
      <c r="Z21" s="105"/>
      <c r="AA21" s="105"/>
      <c r="AB21" s="105"/>
      <c r="AC21" s="105"/>
      <c r="AD21" s="105"/>
      <c r="AE21" s="105"/>
      <c r="AF21" s="105"/>
      <c r="AG21" s="105"/>
      <c r="AH21" s="105"/>
      <c r="AI21" s="105"/>
      <c r="AJ21" s="105"/>
      <c r="AK21" s="105"/>
      <c r="AL21" s="105"/>
      <c r="AM21" s="105"/>
      <c r="AN21" s="105"/>
      <c r="AO21" s="105"/>
      <c r="AP21" s="105"/>
      <c r="AQ21" s="105"/>
      <c r="AR21" s="105"/>
      <c r="AS21" s="105"/>
      <c r="AT21" s="105"/>
      <c r="AU21" s="105"/>
      <c r="AV21" s="105"/>
      <c r="AW21" s="105"/>
      <c r="AX21" s="105"/>
      <c r="AY21" s="105"/>
      <c r="AZ21" s="105"/>
    </row>
    <row r="22" spans="1:52" s="2" customFormat="1">
      <c r="A22" s="88"/>
      <c r="B22" s="30">
        <v>8.1999999999999993</v>
      </c>
      <c r="C22" s="51"/>
      <c r="D22" s="3"/>
      <c r="E22" s="3"/>
      <c r="F22" s="32"/>
      <c r="G22" s="32"/>
      <c r="H22" s="31"/>
      <c r="I22" s="31"/>
      <c r="J22" s="31"/>
      <c r="K22" s="45"/>
      <c r="L22" s="45"/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30" customFormat="1">
      <c r="A23" s="126" t="s">
        <v>8</v>
      </c>
      <c r="B23" s="127">
        <v>13000</v>
      </c>
      <c r="C23" s="128"/>
      <c r="D23" s="127">
        <f>B23-C23-E23</f>
        <v>11994.3</v>
      </c>
      <c r="E23" s="128">
        <f>SUM(F23:BE23)</f>
        <v>1005.6999999999999</v>
      </c>
      <c r="F23" s="129">
        <v>900</v>
      </c>
      <c r="G23" s="129">
        <v>50</v>
      </c>
      <c r="H23" s="129">
        <v>27</v>
      </c>
      <c r="I23" s="129">
        <v>16.8</v>
      </c>
      <c r="J23" s="129">
        <v>11.9</v>
      </c>
      <c r="K23" s="129"/>
      <c r="L23" s="129"/>
      <c r="M23" s="129"/>
      <c r="N23" s="129"/>
      <c r="O23" s="129"/>
      <c r="P23" s="129"/>
      <c r="Q23" s="129"/>
      <c r="R23" s="129"/>
      <c r="S23" s="129"/>
      <c r="T23" s="127"/>
      <c r="U23" s="127"/>
      <c r="V23" s="127"/>
      <c r="W23" s="127"/>
      <c r="X23" s="127"/>
      <c r="Y23" s="127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8.1300000000000008</v>
      </c>
      <c r="C24" s="4"/>
      <c r="D24" s="4"/>
      <c r="E24" s="4"/>
      <c r="F24" s="32" t="s">
        <v>112</v>
      </c>
      <c r="G24" s="32" t="s">
        <v>112</v>
      </c>
      <c r="H24" s="32" t="s">
        <v>112</v>
      </c>
      <c r="I24" s="32" t="s">
        <v>112</v>
      </c>
      <c r="J24" s="32" t="s">
        <v>112</v>
      </c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6" customFormat="1">
      <c r="A25" s="131" t="s">
        <v>5</v>
      </c>
      <c r="B25" s="132">
        <v>43000</v>
      </c>
      <c r="C25" s="133">
        <v>2074</v>
      </c>
      <c r="D25" s="132">
        <f>B25-C25-E25</f>
        <v>38715</v>
      </c>
      <c r="E25" s="132">
        <f>SUM(F25:BE25)</f>
        <v>2211</v>
      </c>
      <c r="F25" s="134">
        <v>1000</v>
      </c>
      <c r="G25" s="134">
        <v>260</v>
      </c>
      <c r="H25" s="134">
        <v>625</v>
      </c>
      <c r="I25" s="134">
        <v>326</v>
      </c>
      <c r="J25" s="134"/>
      <c r="K25" s="134"/>
      <c r="L25" s="134"/>
      <c r="M25" s="134"/>
      <c r="N25" s="134"/>
      <c r="O25" s="134"/>
      <c r="P25" s="134"/>
      <c r="Q25" s="134"/>
      <c r="R25" s="134"/>
      <c r="S25" s="134"/>
      <c r="T25" s="134"/>
      <c r="U25" s="132"/>
      <c r="V25" s="132"/>
      <c r="W25" s="132"/>
      <c r="X25" s="132"/>
      <c r="Y25" s="132"/>
      <c r="Z25" s="135"/>
      <c r="AA25" s="135"/>
      <c r="AB25" s="135"/>
      <c r="AC25" s="135"/>
      <c r="AD25" s="135"/>
      <c r="AE25" s="135"/>
      <c r="AF25" s="135"/>
      <c r="AG25" s="135"/>
      <c r="AH25" s="135"/>
      <c r="AI25" s="135"/>
      <c r="AJ25" s="135"/>
      <c r="AK25" s="135"/>
      <c r="AL25" s="135"/>
      <c r="AM25" s="135"/>
      <c r="AN25" s="135"/>
      <c r="AO25" s="135"/>
      <c r="AP25" s="135"/>
      <c r="AQ25" s="135"/>
      <c r="AR25" s="135"/>
      <c r="AS25" s="135"/>
      <c r="AT25" s="135"/>
      <c r="AU25" s="135"/>
      <c r="AV25" s="135"/>
      <c r="AW25" s="135"/>
      <c r="AX25" s="135"/>
      <c r="AY25" s="135"/>
      <c r="AZ25" s="135"/>
    </row>
    <row r="26" spans="1:52">
      <c r="A26" s="5"/>
      <c r="B26" s="13">
        <v>5.15</v>
      </c>
      <c r="C26" s="73"/>
      <c r="D26" s="4"/>
      <c r="E26" s="38" t="s">
        <v>91</v>
      </c>
      <c r="F26" s="32"/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5" customFormat="1">
      <c r="A27" s="120" t="s">
        <v>25</v>
      </c>
      <c r="B27" s="142">
        <f>SUM(A33,-B13)</f>
        <v>19350</v>
      </c>
      <c r="C27" s="122">
        <v>0</v>
      </c>
      <c r="D27" s="121">
        <f>B27-C27-E27</f>
        <v>18713</v>
      </c>
      <c r="E27" s="121">
        <f>SUM(F27:BE27)</f>
        <v>637</v>
      </c>
      <c r="F27" s="123">
        <v>105</v>
      </c>
      <c r="G27" s="123">
        <v>108</v>
      </c>
      <c r="H27" s="123">
        <v>120</v>
      </c>
      <c r="I27" s="123">
        <v>102</v>
      </c>
      <c r="J27" s="123">
        <v>100</v>
      </c>
      <c r="K27" s="123">
        <v>102</v>
      </c>
      <c r="L27" s="123"/>
      <c r="M27" s="123"/>
      <c r="N27" s="123"/>
      <c r="O27" s="123"/>
      <c r="P27" s="123"/>
      <c r="Q27" s="123"/>
      <c r="R27" s="123"/>
      <c r="S27" s="123"/>
      <c r="T27" s="123"/>
      <c r="U27" s="121"/>
      <c r="V27" s="121"/>
      <c r="W27" s="121"/>
      <c r="X27" s="121"/>
      <c r="Y27" s="121"/>
      <c r="Z27" s="124"/>
      <c r="AA27" s="124"/>
      <c r="AB27" s="124"/>
      <c r="AC27" s="124"/>
      <c r="AD27" s="124"/>
      <c r="AE27" s="124"/>
      <c r="AF27" s="124"/>
      <c r="AG27" s="124"/>
      <c r="AH27" s="124"/>
      <c r="AI27" s="124"/>
      <c r="AJ27" s="124"/>
      <c r="AK27" s="124"/>
      <c r="AL27" s="124"/>
      <c r="AM27" s="124"/>
      <c r="AN27" s="124"/>
      <c r="AO27" s="124"/>
      <c r="AP27" s="124"/>
      <c r="AQ27" s="124"/>
      <c r="AR27" s="124"/>
      <c r="AS27" s="124"/>
      <c r="AT27" s="124"/>
      <c r="AU27" s="124"/>
      <c r="AV27" s="124"/>
      <c r="AW27" s="124"/>
      <c r="AX27" s="124"/>
      <c r="AY27" s="124"/>
      <c r="AZ27" s="124"/>
    </row>
    <row r="28" spans="1:52">
      <c r="A28" s="37" t="s">
        <v>45</v>
      </c>
      <c r="B28" s="13">
        <v>7.15</v>
      </c>
      <c r="C28" s="30"/>
      <c r="D28" s="116"/>
      <c r="E28" s="38" t="s">
        <v>26</v>
      </c>
      <c r="F28" s="32">
        <v>1</v>
      </c>
      <c r="G28" s="32">
        <v>2</v>
      </c>
      <c r="H28" s="32" t="s">
        <v>112</v>
      </c>
      <c r="I28" s="32" t="s">
        <v>112</v>
      </c>
      <c r="J28" s="32">
        <v>5</v>
      </c>
      <c r="K28" s="32">
        <v>6</v>
      </c>
      <c r="L28" s="113"/>
      <c r="M28" s="4"/>
      <c r="N28" s="113"/>
      <c r="O28" s="113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1" customFormat="1">
      <c r="A29" s="108" t="s">
        <v>6</v>
      </c>
      <c r="B29" s="102">
        <v>18000</v>
      </c>
      <c r="C29" s="103"/>
      <c r="D29" s="102">
        <f>B29-C29-E29</f>
        <v>18000</v>
      </c>
      <c r="E29" s="102">
        <f>SUM(F29:BE29)</f>
        <v>0</v>
      </c>
      <c r="F29" s="109"/>
      <c r="G29" s="109"/>
      <c r="H29" s="109"/>
      <c r="I29" s="109"/>
      <c r="J29" s="109"/>
      <c r="K29" s="109"/>
      <c r="L29" s="109"/>
      <c r="M29" s="109"/>
      <c r="N29" s="109"/>
      <c r="O29" s="109"/>
      <c r="P29" s="109"/>
      <c r="Q29" s="109"/>
      <c r="R29" s="109"/>
      <c r="S29" s="109"/>
      <c r="T29" s="102"/>
      <c r="U29" s="102"/>
      <c r="V29" s="102"/>
      <c r="W29" s="102"/>
      <c r="X29" s="102"/>
      <c r="Y29" s="102"/>
      <c r="Z29" s="110"/>
      <c r="AA29" s="110"/>
      <c r="AB29" s="110"/>
      <c r="AC29" s="110"/>
      <c r="AD29" s="110"/>
      <c r="AE29" s="110"/>
      <c r="AF29" s="110"/>
      <c r="AG29" s="110"/>
      <c r="AH29" s="110"/>
      <c r="AI29" s="110"/>
      <c r="AJ29" s="110"/>
      <c r="AK29" s="110"/>
      <c r="AL29" s="110"/>
      <c r="AM29" s="110"/>
      <c r="AN29" s="110"/>
      <c r="AO29" s="110"/>
      <c r="AP29" s="110"/>
      <c r="AQ29" s="110"/>
      <c r="AR29" s="110"/>
      <c r="AS29" s="110"/>
      <c r="AT29" s="110"/>
      <c r="AU29" s="110"/>
      <c r="AV29" s="110"/>
      <c r="AW29" s="110"/>
      <c r="AX29" s="110"/>
      <c r="AY29" s="110"/>
      <c r="AZ29" s="110"/>
    </row>
    <row r="30" spans="1:52">
      <c r="A30" s="88" t="s">
        <v>35</v>
      </c>
      <c r="B30" s="19">
        <v>4.1500000000000004</v>
      </c>
      <c r="C30" s="18" t="s">
        <v>36</v>
      </c>
      <c r="D30" s="7"/>
      <c r="E30" s="38" t="s">
        <v>49</v>
      </c>
      <c r="F30" s="32" t="s">
        <v>69</v>
      </c>
      <c r="G30" s="32"/>
      <c r="H30" s="13"/>
      <c r="I30" s="32"/>
      <c r="J30" s="32"/>
      <c r="K30" s="32"/>
      <c r="L30" s="113"/>
      <c r="M30" s="113"/>
      <c r="N30" s="113"/>
      <c r="O30" s="113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275350</v>
      </c>
      <c r="C31" s="17">
        <f>SUM(C17,C19,C21,C23,C25,C27,C29)</f>
        <v>9331.6</v>
      </c>
      <c r="D31" s="9">
        <f>SUM(D17,D19,D21,D23,D25,D27,D29)</f>
        <v>220536.4</v>
      </c>
      <c r="E31" s="9">
        <f>SUM(E17,E19,E21,E23,E25,E27,E29)</f>
        <v>45482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100"/>
      <c r="D32" s="43"/>
      <c r="E32" s="43"/>
      <c r="F32" s="88">
        <v>0</v>
      </c>
      <c r="G32" s="88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5">
        <v>20000</v>
      </c>
      <c r="B33" s="96" t="s">
        <v>48</v>
      </c>
      <c r="C33" s="2"/>
      <c r="E33" s="2"/>
      <c r="F33" s="52" t="s">
        <v>57</v>
      </c>
      <c r="G33" s="52" t="s">
        <v>58</v>
      </c>
      <c r="H33" s="2"/>
      <c r="I33" s="2"/>
      <c r="J33" s="74" t="s">
        <v>30</v>
      </c>
      <c r="K33" s="77">
        <f>SUM(B14,B31)</f>
        <v>550000</v>
      </c>
      <c r="L33" s="2"/>
      <c r="M33" s="61" t="s">
        <v>33</v>
      </c>
      <c r="N33" s="77">
        <f>SUM(A41,A50,A60)</f>
        <v>10890</v>
      </c>
      <c r="O33" s="2"/>
    </row>
    <row r="34" spans="1:18">
      <c r="G34" s="20"/>
      <c r="H34" s="2"/>
      <c r="I34" s="2"/>
      <c r="J34" s="74" t="s">
        <v>32</v>
      </c>
      <c r="K34" s="76">
        <f>SUM(K33,-K35)</f>
        <v>93827.800000000047</v>
      </c>
      <c r="L34" s="2"/>
      <c r="M34" s="78" t="s">
        <v>34</v>
      </c>
      <c r="N34" s="79">
        <f>SUM(N33,-K34)</f>
        <v>-82937.800000000047</v>
      </c>
      <c r="O34" s="166" t="s">
        <v>88</v>
      </c>
      <c r="P34" s="83">
        <v>44000</v>
      </c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16</v>
      </c>
      <c r="E35" s="23"/>
      <c r="F35" s="24"/>
      <c r="G35" s="23"/>
      <c r="H35" s="24"/>
      <c r="I35" s="24"/>
      <c r="J35" s="74" t="s">
        <v>31</v>
      </c>
      <c r="K35" s="77">
        <f>SUM(D14,D31)</f>
        <v>456172.19999999995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7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8"/>
    </row>
    <row r="38" spans="1:18">
      <c r="A38" s="21">
        <f>SUM(B38:C38)</f>
        <v>0</v>
      </c>
      <c r="B38" s="23">
        <v>0</v>
      </c>
      <c r="C38" s="44">
        <f>SUM(D38:R38)</f>
        <v>0</v>
      </c>
      <c r="D38" s="28"/>
      <c r="E38" s="28"/>
      <c r="F38" s="28"/>
      <c r="G38" s="28"/>
      <c r="H38" s="28"/>
      <c r="I38" s="29"/>
      <c r="J38" s="50"/>
      <c r="K38" s="2"/>
    </row>
    <row r="39" spans="1:18">
      <c r="A39" s="21"/>
      <c r="B39" s="23"/>
      <c r="C39" s="23"/>
      <c r="D39" s="27"/>
      <c r="E39" s="27"/>
      <c r="F39" s="27"/>
      <c r="G39" s="27"/>
      <c r="H39" s="27"/>
      <c r="I39" s="27"/>
    </row>
    <row r="40" spans="1:18">
      <c r="A40" s="21">
        <f>SUM(B40:C40)</f>
        <v>10000</v>
      </c>
      <c r="B40" s="23">
        <v>0</v>
      </c>
      <c r="C40" s="25">
        <f>SUM(D40:R40)</f>
        <v>10000</v>
      </c>
      <c r="D40" s="28"/>
      <c r="E40" s="28"/>
      <c r="F40" s="28"/>
      <c r="G40" s="160">
        <v>10000</v>
      </c>
      <c r="H40" s="28"/>
      <c r="I40" s="29"/>
    </row>
    <row r="41" spans="1:18">
      <c r="A41" s="19">
        <f>SUM(A36,A38,A40)</f>
        <v>10000</v>
      </c>
      <c r="B41" s="23">
        <f>SUM(B36,B38,B40)</f>
        <v>0</v>
      </c>
      <c r="C41" s="22">
        <f>SUM(C36,C38,C40)</f>
        <v>10000</v>
      </c>
      <c r="D41" s="86"/>
      <c r="E41" s="36"/>
      <c r="F41" s="27"/>
      <c r="G41" s="17"/>
      <c r="H41" s="23"/>
      <c r="I41" s="24"/>
      <c r="M41" s="152" t="s">
        <v>60</v>
      </c>
      <c r="P41" s="12"/>
    </row>
    <row r="42" spans="1:18">
      <c r="A42" s="75" t="s">
        <v>39</v>
      </c>
      <c r="D42" s="2"/>
      <c r="E42" s="2"/>
      <c r="F42" s="2"/>
      <c r="G42" s="161" t="s">
        <v>94</v>
      </c>
      <c r="I42" s="2"/>
      <c r="M42" s="12">
        <v>20180328</v>
      </c>
      <c r="N42" s="22">
        <v>170000</v>
      </c>
    </row>
    <row r="43" spans="1:18">
      <c r="A43" s="35" t="s">
        <v>95</v>
      </c>
      <c r="B43" s="39"/>
      <c r="C43" s="23"/>
      <c r="D43" s="50"/>
      <c r="K43" s="94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16</v>
      </c>
      <c r="E44" s="23"/>
      <c r="F44" s="24"/>
      <c r="G44" s="23"/>
      <c r="H44" s="24"/>
      <c r="I44" s="24"/>
    </row>
    <row r="45" spans="1:18">
      <c r="A45" s="21">
        <f>SUM(B45:C45)</f>
        <v>0</v>
      </c>
      <c r="B45" s="23">
        <v>195000</v>
      </c>
      <c r="C45" s="25">
        <f>SUM(D45:U45)</f>
        <v>-195000</v>
      </c>
      <c r="D45" s="28"/>
      <c r="E45" s="168">
        <v>-195000</v>
      </c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890</v>
      </c>
      <c r="B47" s="23"/>
      <c r="C47" s="25">
        <f>SUM(D47:U47)</f>
        <v>890</v>
      </c>
      <c r="D47" s="150">
        <v>890</v>
      </c>
      <c r="E47" s="28"/>
      <c r="F47" s="29"/>
      <c r="G47" s="28"/>
      <c r="H47" s="29"/>
      <c r="I47" s="29"/>
    </row>
    <row r="48" spans="1:18">
      <c r="A48" s="21"/>
      <c r="B48" s="23"/>
      <c r="C48" s="23" t="s">
        <v>61</v>
      </c>
      <c r="D48" s="87">
        <v>43517</v>
      </c>
      <c r="E48" s="27"/>
      <c r="F48" s="27"/>
      <c r="G48" s="27"/>
      <c r="H48" s="27"/>
      <c r="I48" s="27"/>
      <c r="J48" s="74" t="s">
        <v>59</v>
      </c>
      <c r="K48"/>
    </row>
    <row r="49" spans="1:28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28">
      <c r="A50" s="22">
        <f>SUM(A45,A47,A49)</f>
        <v>890</v>
      </c>
      <c r="B50" s="23">
        <f>SUM(B45,B47,B49)</f>
        <v>195000</v>
      </c>
      <c r="C50" s="23">
        <f>SUM(C45,C47,C49)</f>
        <v>-194110</v>
      </c>
      <c r="D50" s="27"/>
      <c r="E50" s="27"/>
      <c r="F50" s="27"/>
      <c r="G50" s="27"/>
      <c r="H50" s="27"/>
      <c r="I50" s="27"/>
    </row>
    <row r="53" spans="1:28">
      <c r="A53" s="35" t="s">
        <v>21</v>
      </c>
      <c r="B53" s="61"/>
    </row>
    <row r="54" spans="1:28">
      <c r="A54" s="22" t="s">
        <v>13</v>
      </c>
      <c r="B54" s="22" t="s">
        <v>14</v>
      </c>
      <c r="C54" s="22" t="s">
        <v>15</v>
      </c>
      <c r="D54" s="22" t="s">
        <v>16</v>
      </c>
      <c r="E54" s="23"/>
      <c r="F54" s="24"/>
      <c r="G54" s="23"/>
      <c r="H54" s="24"/>
      <c r="I54" s="24"/>
    </row>
    <row r="55" spans="1:28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28">
      <c r="A56" s="21"/>
      <c r="B56" s="23"/>
      <c r="C56" s="23"/>
      <c r="D56" s="27"/>
      <c r="E56" s="27"/>
      <c r="F56" s="27"/>
      <c r="G56" s="27"/>
      <c r="H56" s="27"/>
      <c r="I56" s="27"/>
      <c r="Q56" s="169"/>
      <c r="R56" s="1">
        <v>24</v>
      </c>
      <c r="S56" s="1">
        <v>-9</v>
      </c>
      <c r="T56" s="1">
        <v>20</v>
      </c>
      <c r="U56" s="1">
        <v>20</v>
      </c>
      <c r="V56" s="1">
        <v>20</v>
      </c>
      <c r="W56" s="1">
        <v>20</v>
      </c>
      <c r="X56" s="1">
        <v>10</v>
      </c>
      <c r="Y56" s="1">
        <v>10</v>
      </c>
      <c r="Z56" s="1">
        <v>10</v>
      </c>
      <c r="AA56" s="1">
        <v>10</v>
      </c>
      <c r="AB56" s="1">
        <v>10</v>
      </c>
    </row>
    <row r="57" spans="1:28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28">
      <c r="A58" s="21"/>
      <c r="B58" s="23"/>
      <c r="C58" s="23"/>
      <c r="D58" s="27"/>
      <c r="E58" s="27"/>
      <c r="F58" s="27"/>
      <c r="G58" s="27"/>
      <c r="H58" s="27"/>
      <c r="I58" s="155"/>
      <c r="J58" s="50"/>
    </row>
    <row r="59" spans="1:28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28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28">
      <c r="A62" s="89" t="s">
        <v>37</v>
      </c>
      <c r="B62" s="83" t="s">
        <v>38</v>
      </c>
      <c r="C62" s="74"/>
      <c r="E62" s="22"/>
      <c r="F62" s="22"/>
      <c r="G62" s="22"/>
      <c r="H62" s="22"/>
      <c r="I62" s="22"/>
    </row>
    <row r="63" spans="1:28">
      <c r="A63" s="89"/>
      <c r="B63" s="90">
        <v>42990</v>
      </c>
      <c r="C63" s="74"/>
      <c r="E63" s="22"/>
      <c r="F63" s="22"/>
      <c r="G63" s="22"/>
      <c r="H63" s="22"/>
      <c r="I63" s="22"/>
    </row>
    <row r="64" spans="1:28">
      <c r="A64" s="89"/>
      <c r="B64" s="74"/>
    </row>
    <row r="66" spans="1:4" s="153" customFormat="1"/>
    <row r="69" spans="1:4">
      <c r="C69"/>
    </row>
    <row r="71" spans="1:4">
      <c r="A71" s="22" t="s">
        <v>96</v>
      </c>
      <c r="B71" s="22" t="s">
        <v>97</v>
      </c>
      <c r="C71" s="12" t="s">
        <v>110</v>
      </c>
      <c r="D71" s="12" t="s">
        <v>99</v>
      </c>
    </row>
    <row r="72" spans="1:4">
      <c r="A72" s="12"/>
      <c r="B72" s="22" t="s">
        <v>100</v>
      </c>
      <c r="C72" s="12"/>
      <c r="D72" s="12" t="s">
        <v>101</v>
      </c>
    </row>
    <row r="73" spans="1:4">
      <c r="A73" s="12"/>
      <c r="B73" s="22" t="s">
        <v>102</v>
      </c>
      <c r="C73" s="12"/>
      <c r="D73" s="12" t="s">
        <v>103</v>
      </c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73"/>
  <sheetViews>
    <sheetView zoomScaleNormal="100" workbookViewId="0">
      <pane ySplit="1" topLeftCell="A2" activePane="bottomLeft" state="frozen"/>
      <selection pane="bottomLeft" activeCell="W45" sqref="W45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8.125" style="1" customWidth="1"/>
    <col min="15" max="15" width="10.625" style="1" customWidth="1"/>
    <col min="16" max="16" width="10" style="1" customWidth="1"/>
    <col min="17" max="24" width="9.625" style="1" bestFit="1" customWidth="1"/>
    <col min="25" max="25" width="9" style="1"/>
    <col min="26" max="26" width="9.625" style="1" bestFit="1" customWidth="1"/>
    <col min="27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6" customFormat="1">
      <c r="A3" s="101" t="s">
        <v>80</v>
      </c>
      <c r="B3" s="102">
        <v>25000</v>
      </c>
      <c r="C3" s="103"/>
      <c r="D3" s="102">
        <f>B3-C3-E3</f>
        <v>24745</v>
      </c>
      <c r="E3" s="103">
        <f>SUM(F3:BE3)</f>
        <v>255</v>
      </c>
      <c r="F3" s="104">
        <v>120</v>
      </c>
      <c r="G3" s="104">
        <v>35</v>
      </c>
      <c r="H3" s="104">
        <v>100</v>
      </c>
      <c r="I3" s="104"/>
      <c r="J3" s="104"/>
      <c r="K3" s="104"/>
      <c r="L3" s="104"/>
      <c r="M3" s="107"/>
      <c r="N3" s="104"/>
      <c r="O3" s="104"/>
      <c r="P3" s="104"/>
      <c r="Q3" s="104"/>
      <c r="R3" s="104"/>
      <c r="S3" s="104"/>
      <c r="T3" s="104"/>
      <c r="U3" s="104"/>
      <c r="V3" s="104"/>
      <c r="W3" s="104"/>
      <c r="X3" s="104"/>
      <c r="Y3" s="104"/>
      <c r="Z3" s="104"/>
      <c r="AA3" s="104"/>
      <c r="AB3" s="104"/>
      <c r="AC3" s="104"/>
      <c r="AD3" s="104"/>
      <c r="AE3" s="104"/>
      <c r="AF3" s="104"/>
      <c r="AG3" s="104"/>
      <c r="AH3" s="104"/>
      <c r="AI3" s="105"/>
      <c r="AJ3" s="105"/>
      <c r="AK3" s="105"/>
      <c r="AL3" s="105"/>
      <c r="AM3" s="105"/>
      <c r="AN3" s="105"/>
      <c r="AO3" s="105"/>
      <c r="AP3" s="105"/>
      <c r="AQ3" s="105"/>
      <c r="AR3" s="105"/>
      <c r="AS3" s="105"/>
      <c r="AT3" s="105"/>
      <c r="AU3" s="105"/>
      <c r="AV3" s="105"/>
      <c r="AW3" s="105"/>
      <c r="AX3" s="105"/>
      <c r="AY3" s="105"/>
      <c r="AZ3" s="105"/>
    </row>
    <row r="4" spans="1:52">
      <c r="A4" s="13">
        <v>25</v>
      </c>
      <c r="B4" s="82">
        <v>7.25</v>
      </c>
      <c r="C4" s="4"/>
      <c r="D4" s="4"/>
      <c r="E4" s="4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6" customFormat="1">
      <c r="A5" s="101" t="s">
        <v>9</v>
      </c>
      <c r="B5" s="163">
        <v>148000</v>
      </c>
      <c r="C5" s="164"/>
      <c r="D5" s="102">
        <f>B5-C5-E5</f>
        <v>118044.8</v>
      </c>
      <c r="E5" s="103">
        <f>SUM(F5:BE5)</f>
        <v>29955.200000000001</v>
      </c>
      <c r="F5" s="104">
        <v>320</v>
      </c>
      <c r="G5" s="104">
        <v>315</v>
      </c>
      <c r="H5" s="104">
        <v>308</v>
      </c>
      <c r="I5" s="104">
        <v>8432</v>
      </c>
      <c r="J5" s="104">
        <v>366</v>
      </c>
      <c r="K5" s="104">
        <v>1326</v>
      </c>
      <c r="L5" s="104">
        <v>323.60000000000002</v>
      </c>
      <c r="M5" s="104">
        <v>523</v>
      </c>
      <c r="N5" s="104">
        <v>452.5</v>
      </c>
      <c r="O5" s="104">
        <v>990</v>
      </c>
      <c r="P5" s="104">
        <v>968.5</v>
      </c>
      <c r="Q5" s="104">
        <v>835.6</v>
      </c>
      <c r="R5" s="104">
        <v>965.3</v>
      </c>
      <c r="S5" s="104">
        <v>736</v>
      </c>
      <c r="T5" s="104">
        <v>786.5</v>
      </c>
      <c r="U5" s="104">
        <v>966.5</v>
      </c>
      <c r="V5" s="104">
        <v>896.5</v>
      </c>
      <c r="W5" s="104">
        <v>835.2</v>
      </c>
      <c r="X5" s="104">
        <v>725</v>
      </c>
      <c r="Y5" s="104">
        <v>398</v>
      </c>
      <c r="Z5" s="104">
        <v>6653</v>
      </c>
      <c r="AA5" s="104">
        <v>693</v>
      </c>
      <c r="AB5" s="104">
        <v>160</v>
      </c>
      <c r="AC5" s="104">
        <v>980</v>
      </c>
      <c r="AD5" s="104"/>
      <c r="AE5" s="104"/>
      <c r="AF5" s="104"/>
      <c r="AG5" s="104"/>
      <c r="AH5" s="104"/>
      <c r="AI5" s="105"/>
      <c r="AJ5" s="105"/>
      <c r="AK5" s="105"/>
      <c r="AL5" s="105"/>
      <c r="AM5" s="105"/>
      <c r="AN5" s="105"/>
      <c r="AO5" s="105"/>
      <c r="AP5" s="105"/>
      <c r="AQ5" s="105"/>
      <c r="AR5" s="105"/>
      <c r="AS5" s="105"/>
      <c r="AT5" s="105"/>
      <c r="AU5" s="105"/>
      <c r="AV5" s="105"/>
      <c r="AW5" s="105"/>
      <c r="AX5" s="105"/>
      <c r="AY5" s="105"/>
      <c r="AZ5" s="105"/>
    </row>
    <row r="6" spans="1:52">
      <c r="A6" s="13">
        <v>29</v>
      </c>
      <c r="B6" s="165">
        <v>6750</v>
      </c>
      <c r="C6" s="163" t="s">
        <v>86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8" customFormat="1">
      <c r="A7" s="143" t="s">
        <v>10</v>
      </c>
      <c r="B7" s="121">
        <v>63000</v>
      </c>
      <c r="C7" s="122">
        <v>42573</v>
      </c>
      <c r="D7" s="121">
        <f>B7-C7-E7</f>
        <v>20427</v>
      </c>
      <c r="E7" s="122">
        <f>SUM(F7:BE7)</f>
        <v>0</v>
      </c>
      <c r="F7" s="144"/>
      <c r="G7" s="145"/>
      <c r="H7" s="144"/>
      <c r="I7" s="145"/>
      <c r="J7" s="145"/>
      <c r="K7" s="145"/>
      <c r="L7" s="145"/>
      <c r="M7" s="145"/>
      <c r="N7" s="145"/>
      <c r="O7" s="145"/>
      <c r="P7" s="144"/>
      <c r="Q7" s="144"/>
      <c r="R7" s="144"/>
      <c r="S7" s="144"/>
      <c r="T7" s="144"/>
      <c r="U7" s="144"/>
      <c r="V7" s="144"/>
      <c r="W7" s="144"/>
      <c r="X7" s="144"/>
      <c r="Y7" s="144"/>
      <c r="Z7" s="146"/>
      <c r="AA7" s="147"/>
      <c r="AB7" s="147"/>
      <c r="AC7" s="147"/>
      <c r="AD7" s="147"/>
      <c r="AE7" s="147"/>
      <c r="AF7" s="147"/>
      <c r="AG7" s="147"/>
      <c r="AH7" s="147"/>
      <c r="AI7" s="147"/>
      <c r="AJ7" s="147"/>
      <c r="AK7" s="147"/>
      <c r="AL7" s="147"/>
      <c r="AM7" s="147"/>
      <c r="AN7" s="147"/>
      <c r="AO7" s="147"/>
      <c r="AP7" s="147"/>
      <c r="AQ7" s="147"/>
      <c r="AR7" s="147"/>
      <c r="AS7" s="147"/>
      <c r="AT7" s="147"/>
      <c r="AU7" s="147"/>
      <c r="AV7" s="147"/>
      <c r="AW7" s="147"/>
      <c r="AX7" s="147"/>
      <c r="AY7" s="147"/>
      <c r="AZ7" s="147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1" customFormat="1">
      <c r="A9" s="159" t="s">
        <v>65</v>
      </c>
      <c r="B9" s="138">
        <v>21000</v>
      </c>
      <c r="C9" s="157">
        <v>8382.57</v>
      </c>
      <c r="D9" s="139">
        <f>B9-C9-E9</f>
        <v>9686.93</v>
      </c>
      <c r="E9" s="139">
        <f>SUM(F9:BE9)</f>
        <v>2930.5</v>
      </c>
      <c r="F9" s="140">
        <v>312</v>
      </c>
      <c r="G9" s="140">
        <v>202</v>
      </c>
      <c r="H9" s="140">
        <v>280</v>
      </c>
      <c r="I9" s="140">
        <v>223.5</v>
      </c>
      <c r="J9" s="140">
        <v>223.5</v>
      </c>
      <c r="K9" s="140">
        <v>305.2</v>
      </c>
      <c r="L9" s="140">
        <v>452</v>
      </c>
      <c r="M9" s="140">
        <v>212.3</v>
      </c>
      <c r="N9" s="140">
        <v>200</v>
      </c>
      <c r="O9" s="140">
        <v>200</v>
      </c>
      <c r="P9" s="140">
        <v>320</v>
      </c>
      <c r="Q9" s="140"/>
      <c r="R9" s="140"/>
      <c r="S9" s="140"/>
      <c r="T9" s="140"/>
      <c r="U9" s="140"/>
      <c r="V9" s="140"/>
      <c r="W9" s="140"/>
      <c r="X9" s="140"/>
      <c r="Y9" s="140"/>
      <c r="Z9" s="149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6" t="s">
        <v>75</v>
      </c>
      <c r="B10" s="82"/>
      <c r="C10" s="51">
        <v>9644</v>
      </c>
      <c r="D10" s="13"/>
      <c r="E10" s="38" t="s">
        <v>109</v>
      </c>
      <c r="F10" s="32"/>
      <c r="G10" s="81"/>
      <c r="H10" s="167" t="s">
        <v>93</v>
      </c>
      <c r="I10" s="81"/>
      <c r="J10" s="81"/>
      <c r="K10" s="81">
        <v>6</v>
      </c>
      <c r="L10" s="81">
        <v>7</v>
      </c>
      <c r="M10" s="32">
        <v>8</v>
      </c>
      <c r="N10" s="32">
        <v>9</v>
      </c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1" customFormat="1">
      <c r="A11" s="108" t="s">
        <v>11</v>
      </c>
      <c r="B11" s="102">
        <v>17000</v>
      </c>
      <c r="C11" s="102">
        <v>1444.5</v>
      </c>
      <c r="D11" s="102">
        <f>B11-C11-E11</f>
        <v>14411</v>
      </c>
      <c r="E11" s="103">
        <f>SUM(F11:BE11)</f>
        <v>1144.5</v>
      </c>
      <c r="F11" s="104">
        <v>352</v>
      </c>
      <c r="G11" s="109">
        <v>126</v>
      </c>
      <c r="H11" s="109">
        <v>526</v>
      </c>
      <c r="I11" s="109">
        <v>52</v>
      </c>
      <c r="J11" s="109">
        <v>52</v>
      </c>
      <c r="K11" s="109">
        <v>26.5</v>
      </c>
      <c r="L11" s="109">
        <v>10</v>
      </c>
      <c r="M11" s="109"/>
      <c r="N11" s="109"/>
      <c r="O11" s="109"/>
      <c r="P11" s="109"/>
      <c r="Q11" s="109"/>
      <c r="R11" s="109"/>
      <c r="S11" s="109"/>
      <c r="T11" s="109"/>
      <c r="U11" s="109"/>
      <c r="V11" s="109"/>
      <c r="W11" s="109"/>
      <c r="X11" s="109"/>
      <c r="Y11" s="109"/>
      <c r="Z11" s="109"/>
      <c r="AA11" s="109"/>
      <c r="AB11" s="109"/>
      <c r="AC11" s="109"/>
      <c r="AD11" s="109"/>
      <c r="AE11" s="109"/>
      <c r="AF11" s="110"/>
      <c r="AG11" s="110"/>
      <c r="AH11" s="110"/>
      <c r="AI11" s="110"/>
      <c r="AJ11" s="110"/>
      <c r="AK11" s="110"/>
      <c r="AL11" s="110"/>
      <c r="AM11" s="110"/>
      <c r="AN11" s="110"/>
      <c r="AO11" s="110"/>
      <c r="AP11" s="110"/>
      <c r="AQ11" s="110"/>
      <c r="AR11" s="110"/>
      <c r="AS11" s="110"/>
      <c r="AT11" s="110"/>
      <c r="AU11" s="110"/>
      <c r="AV11" s="110"/>
      <c r="AW11" s="110"/>
      <c r="AX11" s="110"/>
      <c r="AY11" s="110"/>
      <c r="AZ11" s="110"/>
    </row>
    <row r="12" spans="1:52" s="65" customFormat="1">
      <c r="A12" s="13">
        <v>30</v>
      </c>
      <c r="B12" s="82"/>
      <c r="C12" s="62"/>
      <c r="D12" s="63"/>
      <c r="E12" s="63"/>
      <c r="F12" s="32"/>
      <c r="G12" s="32"/>
      <c r="H12" s="63"/>
      <c r="I12" s="32"/>
      <c r="J12" s="32"/>
      <c r="K12" s="63"/>
      <c r="L12" s="63"/>
      <c r="M12" s="63"/>
      <c r="N12" s="63"/>
      <c r="O12" s="63"/>
      <c r="P12" s="63"/>
      <c r="Q12" s="63"/>
      <c r="R12" s="63"/>
      <c r="S12" s="63"/>
      <c r="T12" s="63"/>
      <c r="U12" s="63"/>
      <c r="V12" s="63"/>
      <c r="W12" s="63"/>
      <c r="X12" s="63"/>
      <c r="Y12" s="63"/>
      <c r="Z12" s="63"/>
      <c r="AA12" s="63"/>
      <c r="AB12" s="63"/>
      <c r="AC12" s="64"/>
      <c r="AD12" s="64"/>
      <c r="AE12" s="64"/>
      <c r="AF12" s="64"/>
      <c r="AG12" s="64"/>
      <c r="AH12" s="64"/>
      <c r="AI12" s="64"/>
      <c r="AJ12" s="64"/>
      <c r="AK12" s="64"/>
      <c r="AL12" s="64"/>
      <c r="AM12" s="64"/>
      <c r="AN12" s="64"/>
      <c r="AO12" s="64"/>
      <c r="AP12" s="64"/>
      <c r="AQ12" s="64"/>
      <c r="AR12" s="64"/>
      <c r="AS12" s="64"/>
      <c r="AT12" s="64"/>
      <c r="AU12" s="64"/>
      <c r="AV12" s="64"/>
      <c r="AW12" s="64"/>
      <c r="AX12" s="64"/>
      <c r="AY12" s="64"/>
      <c r="AZ12" s="64"/>
    </row>
    <row r="13" spans="1:52" s="72" customFormat="1">
      <c r="A13" s="67" t="s">
        <v>23</v>
      </c>
      <c r="B13" s="68">
        <v>650</v>
      </c>
      <c r="C13" s="68"/>
      <c r="D13" s="68">
        <f>B13-C13-E13</f>
        <v>-79</v>
      </c>
      <c r="E13" s="69">
        <f>SUM(F13:BE13)</f>
        <v>729</v>
      </c>
      <c r="F13" s="70">
        <v>100</v>
      </c>
      <c r="G13" s="70">
        <v>102</v>
      </c>
      <c r="H13" s="70">
        <v>102.5</v>
      </c>
      <c r="I13" s="70">
        <v>111</v>
      </c>
      <c r="J13" s="70">
        <v>101.5</v>
      </c>
      <c r="K13" s="70">
        <v>110</v>
      </c>
      <c r="L13" s="70">
        <v>102</v>
      </c>
      <c r="M13" s="70"/>
      <c r="N13" s="70"/>
      <c r="O13" s="70"/>
      <c r="P13" s="70"/>
      <c r="Q13" s="70"/>
      <c r="R13" s="70"/>
      <c r="S13" s="70"/>
      <c r="T13" s="70"/>
      <c r="U13" s="70"/>
      <c r="V13" s="70"/>
      <c r="W13" s="70"/>
      <c r="X13" s="70"/>
      <c r="Y13" s="70"/>
      <c r="Z13" s="7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274650</v>
      </c>
      <c r="C14" s="66">
        <f>SUM(C3,C5,C7,C9,C11,C13)</f>
        <v>52400.07</v>
      </c>
      <c r="D14" s="6">
        <f>SUM(D3,D5,D7,D9,D11,D13)</f>
        <v>187235.72999999998</v>
      </c>
      <c r="E14" s="6">
        <f>SUM(E3,E5,E7,E9,E11,E13)</f>
        <v>35014.199999999997</v>
      </c>
      <c r="F14" s="6">
        <v>1</v>
      </c>
      <c r="G14" s="99" t="s">
        <v>104</v>
      </c>
      <c r="H14" s="99" t="s">
        <v>105</v>
      </c>
      <c r="I14" s="99" t="s">
        <v>106</v>
      </c>
      <c r="J14" s="99" t="s">
        <v>107</v>
      </c>
      <c r="K14" s="99" t="s">
        <v>108</v>
      </c>
      <c r="L14" s="99"/>
      <c r="M14" s="99"/>
      <c r="N14" s="99"/>
      <c r="O14" s="99"/>
      <c r="P14" s="99"/>
      <c r="Q14" s="99"/>
      <c r="R14" s="99"/>
      <c r="S14" s="99"/>
      <c r="T14" s="99"/>
      <c r="U14" s="99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9" customFormat="1">
      <c r="A15" s="53" t="s">
        <v>19</v>
      </c>
      <c r="B15" s="54">
        <v>30000</v>
      </c>
      <c r="C15" s="55"/>
      <c r="D15" s="55">
        <f>B15-C15-E15</f>
        <v>30000</v>
      </c>
      <c r="E15" s="55">
        <f>SUM(F15:BE15)</f>
        <v>0</v>
      </c>
      <c r="F15" s="56"/>
      <c r="G15" s="81"/>
      <c r="H15" s="81"/>
      <c r="I15" s="81"/>
      <c r="J15" s="81"/>
      <c r="K15" s="81"/>
      <c r="L15" s="81"/>
      <c r="M15" s="81"/>
      <c r="N15" s="81"/>
      <c r="O15" s="81"/>
      <c r="P15" s="81"/>
      <c r="Q15" s="56"/>
      <c r="R15" s="56"/>
      <c r="S15" s="56"/>
      <c r="T15" s="56"/>
      <c r="U15" s="56"/>
      <c r="V15" s="57"/>
      <c r="W15" s="57"/>
      <c r="X15" s="56"/>
      <c r="Y15" s="56"/>
      <c r="Z15" s="58"/>
      <c r="AA15" s="58"/>
      <c r="AB15" s="58"/>
      <c r="AC15" s="58"/>
      <c r="AD15" s="58"/>
      <c r="AE15" s="58"/>
      <c r="AF15" s="58"/>
      <c r="AG15" s="58"/>
      <c r="AH15" s="58"/>
      <c r="AI15" s="58"/>
      <c r="AJ15" s="58"/>
      <c r="AK15" s="58"/>
      <c r="AL15" s="58"/>
      <c r="AM15" s="58"/>
      <c r="AN15" s="58"/>
      <c r="AO15" s="58"/>
      <c r="AP15" s="58"/>
      <c r="AQ15" s="58"/>
      <c r="AR15" s="58"/>
      <c r="AS15" s="58"/>
      <c r="AT15" s="58"/>
      <c r="AU15" s="58"/>
      <c r="AV15" s="58"/>
      <c r="AW15" s="58"/>
      <c r="AX15" s="58"/>
      <c r="AY15" s="58"/>
      <c r="AZ15" s="58"/>
    </row>
    <row r="16" spans="1:52" s="59" customFormat="1">
      <c r="A16" s="53" t="s">
        <v>20</v>
      </c>
      <c r="B16" s="54">
        <v>14</v>
      </c>
      <c r="C16" s="60"/>
      <c r="D16" s="60"/>
      <c r="E16" s="60"/>
      <c r="F16" s="54"/>
      <c r="G16" s="81"/>
      <c r="H16" s="81"/>
      <c r="I16" s="81"/>
      <c r="J16" s="81"/>
      <c r="K16" s="84"/>
      <c r="L16" s="85"/>
      <c r="M16" s="81"/>
      <c r="N16" s="80"/>
      <c r="O16" s="81"/>
      <c r="P16" s="81"/>
      <c r="Q16" s="54"/>
      <c r="R16" s="56"/>
      <c r="S16" s="56"/>
      <c r="T16" s="56"/>
      <c r="U16" s="56"/>
      <c r="V16" s="56"/>
      <c r="W16" s="56"/>
      <c r="X16" s="56"/>
      <c r="Y16" s="56"/>
      <c r="Z16" s="58"/>
      <c r="AA16" s="58"/>
      <c r="AB16" s="58"/>
      <c r="AC16" s="58"/>
      <c r="AD16" s="58"/>
      <c r="AE16" s="58"/>
      <c r="AF16" s="58"/>
      <c r="AG16" s="58"/>
      <c r="AH16" s="58"/>
      <c r="AI16" s="58"/>
      <c r="AJ16" s="58"/>
      <c r="AK16" s="58"/>
      <c r="AL16" s="58"/>
      <c r="AM16" s="58"/>
      <c r="AN16" s="58"/>
      <c r="AO16" s="58"/>
      <c r="AP16" s="58"/>
      <c r="AQ16" s="58"/>
      <c r="AR16" s="58"/>
      <c r="AS16" s="58"/>
      <c r="AT16" s="58"/>
      <c r="AU16" s="58"/>
      <c r="AV16" s="58"/>
      <c r="AW16" s="58"/>
      <c r="AX16" s="58"/>
      <c r="AY16" s="58"/>
      <c r="AZ16" s="58"/>
    </row>
    <row r="17" spans="1:52" s="111" customFormat="1">
      <c r="A17" s="108" t="s">
        <v>51</v>
      </c>
      <c r="B17" s="102">
        <v>27000</v>
      </c>
      <c r="C17" s="103">
        <f>SUM(D18,E18)</f>
        <v>0</v>
      </c>
      <c r="D17" s="112">
        <f>B17-C17-E17</f>
        <v>24358.6</v>
      </c>
      <c r="E17" s="102">
        <f>SUM(F17:BE17)</f>
        <v>2641.4</v>
      </c>
      <c r="F17" s="109">
        <v>20</v>
      </c>
      <c r="G17" s="109">
        <v>532</v>
      </c>
      <c r="H17" s="109">
        <v>35.200000000000003</v>
      </c>
      <c r="I17" s="109">
        <v>32</v>
      </c>
      <c r="J17" s="109">
        <v>20</v>
      </c>
      <c r="K17" s="109">
        <v>15</v>
      </c>
      <c r="L17" s="109">
        <v>21</v>
      </c>
      <c r="M17" s="109">
        <v>10</v>
      </c>
      <c r="N17" s="109">
        <v>26.2</v>
      </c>
      <c r="O17" s="109">
        <v>1930</v>
      </c>
      <c r="P17" s="104"/>
      <c r="Q17" s="109"/>
      <c r="R17" s="109"/>
      <c r="S17" s="109"/>
      <c r="T17" s="102"/>
      <c r="U17" s="102"/>
      <c r="V17" s="102"/>
      <c r="W17" s="102"/>
      <c r="X17" s="102"/>
      <c r="Y17" s="102"/>
      <c r="Z17" s="110"/>
      <c r="AA17" s="110"/>
      <c r="AB17" s="110"/>
      <c r="AC17" s="110"/>
      <c r="AD17" s="110"/>
      <c r="AE17" s="110"/>
      <c r="AF17" s="110"/>
      <c r="AG17" s="110"/>
      <c r="AH17" s="110"/>
      <c r="AI17" s="110"/>
      <c r="AJ17" s="110"/>
      <c r="AK17" s="110"/>
      <c r="AL17" s="110"/>
      <c r="AM17" s="110"/>
      <c r="AN17" s="110"/>
      <c r="AO17" s="110"/>
      <c r="AP17" s="110"/>
      <c r="AQ17" s="110"/>
      <c r="AR17" s="110"/>
      <c r="AS17" s="110"/>
      <c r="AT17" s="110"/>
      <c r="AU17" s="110"/>
      <c r="AV17" s="110"/>
      <c r="AW17" s="110"/>
      <c r="AX17" s="110"/>
      <c r="AY17" s="110"/>
      <c r="AZ17" s="110"/>
    </row>
    <row r="18" spans="1:52">
      <c r="A18" s="19" t="s">
        <v>36</v>
      </c>
      <c r="B18" s="30">
        <v>7.16</v>
      </c>
      <c r="C18" s="4"/>
      <c r="D18" s="88"/>
      <c r="E18" s="88"/>
      <c r="F18" s="32">
        <v>1</v>
      </c>
      <c r="G18" s="32">
        <v>2</v>
      </c>
      <c r="H18" s="32">
        <v>3</v>
      </c>
      <c r="I18" s="32">
        <v>4</v>
      </c>
      <c r="J18" s="32">
        <v>5</v>
      </c>
      <c r="K18" s="32">
        <v>6</v>
      </c>
      <c r="L18" s="32">
        <v>7</v>
      </c>
      <c r="M18" s="32">
        <v>8</v>
      </c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9" customFormat="1">
      <c r="A19" s="114" t="s">
        <v>7</v>
      </c>
      <c r="B19" s="115">
        <v>31000</v>
      </c>
      <c r="C19" s="151"/>
      <c r="D19" s="116">
        <f>B19-C19-E19</f>
        <v>28342.9</v>
      </c>
      <c r="E19" s="115">
        <f>SUM(F19:BE19)</f>
        <v>2657.1</v>
      </c>
      <c r="F19" s="117">
        <v>1000</v>
      </c>
      <c r="G19" s="117">
        <v>632</v>
      </c>
      <c r="H19" s="117">
        <v>223.6</v>
      </c>
      <c r="I19" s="117">
        <v>336</v>
      </c>
      <c r="J19" s="117">
        <v>236.5</v>
      </c>
      <c r="K19" s="117">
        <v>162</v>
      </c>
      <c r="L19" s="117">
        <v>67</v>
      </c>
      <c r="M19" s="117"/>
      <c r="N19" s="117"/>
      <c r="O19" s="117"/>
      <c r="P19" s="117"/>
      <c r="Q19" s="117"/>
      <c r="R19" s="117"/>
      <c r="S19" s="117"/>
      <c r="T19" s="117"/>
      <c r="U19" s="117"/>
      <c r="V19" s="115"/>
      <c r="W19" s="115"/>
      <c r="X19" s="115"/>
      <c r="Y19" s="115"/>
      <c r="Z19" s="118"/>
      <c r="AA19" s="118"/>
      <c r="AB19" s="118"/>
      <c r="AC19" s="118"/>
      <c r="AD19" s="118"/>
      <c r="AE19" s="118"/>
      <c r="AF19" s="118"/>
      <c r="AG19" s="118"/>
      <c r="AH19" s="118"/>
      <c r="AI19" s="118"/>
      <c r="AJ19" s="118"/>
      <c r="AK19" s="118"/>
      <c r="AL19" s="118"/>
      <c r="AM19" s="118"/>
      <c r="AN19" s="118"/>
      <c r="AO19" s="118"/>
      <c r="AP19" s="118"/>
      <c r="AQ19" s="118"/>
      <c r="AR19" s="118"/>
      <c r="AS19" s="118"/>
      <c r="AT19" s="118"/>
      <c r="AU19" s="118"/>
      <c r="AV19" s="118"/>
      <c r="AW19" s="118"/>
      <c r="AX19" s="118"/>
      <c r="AY19" s="118"/>
      <c r="AZ19" s="118"/>
    </row>
    <row r="20" spans="1:52">
      <c r="A20" s="19"/>
      <c r="B20" s="13"/>
      <c r="C20" s="18"/>
      <c r="D20" s="4"/>
      <c r="E20" s="38" t="s">
        <v>90</v>
      </c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6" customFormat="1">
      <c r="A21" s="101" t="s">
        <v>53</v>
      </c>
      <c r="B21" s="102">
        <v>70000</v>
      </c>
      <c r="C21" s="103"/>
      <c r="D21" s="103">
        <f>B21-C21-E21</f>
        <v>66941</v>
      </c>
      <c r="E21" s="103">
        <f>SUM(F21:BE21)</f>
        <v>3059</v>
      </c>
      <c r="F21" s="104">
        <v>2699</v>
      </c>
      <c r="G21" s="107">
        <v>90</v>
      </c>
      <c r="H21" s="107">
        <v>42</v>
      </c>
      <c r="I21" s="107">
        <v>108</v>
      </c>
      <c r="J21" s="107">
        <v>120</v>
      </c>
      <c r="K21" s="107"/>
      <c r="L21" s="107"/>
      <c r="M21" s="107"/>
      <c r="N21" s="107"/>
      <c r="O21" s="107"/>
      <c r="P21" s="107"/>
      <c r="Q21" s="107"/>
      <c r="R21" s="103"/>
      <c r="S21" s="103"/>
      <c r="T21" s="103"/>
      <c r="U21" s="103"/>
      <c r="V21" s="103"/>
      <c r="W21" s="103"/>
      <c r="X21" s="103"/>
      <c r="Y21" s="103"/>
      <c r="Z21" s="105"/>
      <c r="AA21" s="105"/>
      <c r="AB21" s="105"/>
      <c r="AC21" s="105"/>
      <c r="AD21" s="105"/>
      <c r="AE21" s="105"/>
      <c r="AF21" s="105"/>
      <c r="AG21" s="105"/>
      <c r="AH21" s="105"/>
      <c r="AI21" s="105"/>
      <c r="AJ21" s="105"/>
      <c r="AK21" s="105"/>
      <c r="AL21" s="105"/>
      <c r="AM21" s="105"/>
      <c r="AN21" s="105"/>
      <c r="AO21" s="105"/>
      <c r="AP21" s="105"/>
      <c r="AQ21" s="105"/>
      <c r="AR21" s="105"/>
      <c r="AS21" s="105"/>
      <c r="AT21" s="105"/>
      <c r="AU21" s="105"/>
      <c r="AV21" s="105"/>
      <c r="AW21" s="105"/>
      <c r="AX21" s="105"/>
      <c r="AY21" s="105"/>
      <c r="AZ21" s="105"/>
    </row>
    <row r="22" spans="1:52" s="2" customFormat="1">
      <c r="A22" s="88"/>
      <c r="B22" s="30"/>
      <c r="C22" s="51">
        <v>7280</v>
      </c>
      <c r="D22" s="3"/>
      <c r="E22" s="3"/>
      <c r="F22" s="32"/>
      <c r="G22" s="32"/>
      <c r="H22" s="31"/>
      <c r="I22" s="31"/>
      <c r="J22" s="31" t="s">
        <v>92</v>
      </c>
      <c r="K22" s="45"/>
      <c r="L22" s="45"/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30" customFormat="1">
      <c r="A23" s="126" t="s">
        <v>8</v>
      </c>
      <c r="B23" s="127">
        <v>13000</v>
      </c>
      <c r="C23" s="128"/>
      <c r="D23" s="127">
        <f>B23-C23-E23</f>
        <v>12971</v>
      </c>
      <c r="E23" s="128">
        <f>SUM(F23:BE23)</f>
        <v>29</v>
      </c>
      <c r="F23" s="129">
        <v>29</v>
      </c>
      <c r="G23" s="129"/>
      <c r="H23" s="129"/>
      <c r="I23" s="129"/>
      <c r="J23" s="129"/>
      <c r="K23" s="129"/>
      <c r="L23" s="129"/>
      <c r="M23" s="129"/>
      <c r="N23" s="129"/>
      <c r="O23" s="129"/>
      <c r="P23" s="129"/>
      <c r="Q23" s="129"/>
      <c r="R23" s="129"/>
      <c r="S23" s="129"/>
      <c r="T23" s="127"/>
      <c r="U23" s="127"/>
      <c r="V23" s="127"/>
      <c r="W23" s="127"/>
      <c r="X23" s="127"/>
      <c r="Y23" s="127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6.13</v>
      </c>
      <c r="C24" s="4"/>
      <c r="D24" s="4"/>
      <c r="E24" s="4"/>
      <c r="F24" s="32"/>
      <c r="G24" s="32"/>
      <c r="H24" s="32"/>
      <c r="I24" s="63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6" customFormat="1">
      <c r="A25" s="131" t="s">
        <v>5</v>
      </c>
      <c r="B25" s="132">
        <v>43000</v>
      </c>
      <c r="C25" s="133"/>
      <c r="D25" s="132">
        <f>B25-C25-E25</f>
        <v>40906</v>
      </c>
      <c r="E25" s="132">
        <f>SUM(F25:BE25)</f>
        <v>2094</v>
      </c>
      <c r="F25" s="134">
        <v>1000</v>
      </c>
      <c r="G25" s="134">
        <v>528</v>
      </c>
      <c r="H25" s="134">
        <v>236</v>
      </c>
      <c r="I25" s="134">
        <v>330</v>
      </c>
      <c r="J25" s="134"/>
      <c r="K25" s="134"/>
      <c r="L25" s="134"/>
      <c r="M25" s="134"/>
      <c r="N25" s="134"/>
      <c r="O25" s="134"/>
      <c r="P25" s="134"/>
      <c r="Q25" s="134"/>
      <c r="R25" s="134"/>
      <c r="S25" s="134"/>
      <c r="T25" s="134"/>
      <c r="U25" s="132"/>
      <c r="V25" s="132"/>
      <c r="W25" s="132"/>
      <c r="X25" s="132"/>
      <c r="Y25" s="132"/>
      <c r="Z25" s="135"/>
      <c r="AA25" s="135"/>
      <c r="AB25" s="135"/>
      <c r="AC25" s="135"/>
      <c r="AD25" s="135"/>
      <c r="AE25" s="135"/>
      <c r="AF25" s="135"/>
      <c r="AG25" s="135"/>
      <c r="AH25" s="135"/>
      <c r="AI25" s="135"/>
      <c r="AJ25" s="135"/>
      <c r="AK25" s="135"/>
      <c r="AL25" s="135"/>
      <c r="AM25" s="135"/>
      <c r="AN25" s="135"/>
      <c r="AO25" s="135"/>
      <c r="AP25" s="135"/>
      <c r="AQ25" s="135"/>
      <c r="AR25" s="135"/>
      <c r="AS25" s="135"/>
      <c r="AT25" s="135"/>
      <c r="AU25" s="135"/>
      <c r="AV25" s="135"/>
      <c r="AW25" s="135"/>
      <c r="AX25" s="135"/>
      <c r="AY25" s="135"/>
      <c r="AZ25" s="135"/>
    </row>
    <row r="26" spans="1:52">
      <c r="A26" s="5"/>
      <c r="B26" s="13">
        <v>5.15</v>
      </c>
      <c r="C26" s="73"/>
      <c r="D26" s="4"/>
      <c r="E26" s="38" t="s">
        <v>91</v>
      </c>
      <c r="F26" s="32"/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5" customFormat="1">
      <c r="A27" s="120" t="s">
        <v>25</v>
      </c>
      <c r="B27" s="142">
        <f>SUM(A33,-B13)</f>
        <v>19350</v>
      </c>
      <c r="C27" s="122"/>
      <c r="D27" s="121">
        <f>B27-C27-E27</f>
        <v>19350</v>
      </c>
      <c r="E27" s="121">
        <f>SUM(F27:BE27)</f>
        <v>0</v>
      </c>
      <c r="F27" s="123"/>
      <c r="G27" s="123"/>
      <c r="H27" s="123"/>
      <c r="I27" s="123"/>
      <c r="J27" s="123"/>
      <c r="K27" s="123"/>
      <c r="L27" s="123"/>
      <c r="M27" s="123"/>
      <c r="N27" s="123"/>
      <c r="O27" s="123"/>
      <c r="P27" s="123"/>
      <c r="Q27" s="123"/>
      <c r="R27" s="123"/>
      <c r="S27" s="123"/>
      <c r="T27" s="123"/>
      <c r="U27" s="121"/>
      <c r="V27" s="121"/>
      <c r="W27" s="121"/>
      <c r="X27" s="121"/>
      <c r="Y27" s="121"/>
      <c r="Z27" s="124"/>
      <c r="AA27" s="124"/>
      <c r="AB27" s="124"/>
      <c r="AC27" s="124"/>
      <c r="AD27" s="124"/>
      <c r="AE27" s="124"/>
      <c r="AF27" s="124"/>
      <c r="AG27" s="124"/>
      <c r="AH27" s="124"/>
      <c r="AI27" s="124"/>
      <c r="AJ27" s="124"/>
      <c r="AK27" s="124"/>
      <c r="AL27" s="124"/>
      <c r="AM27" s="124"/>
      <c r="AN27" s="124"/>
      <c r="AO27" s="124"/>
      <c r="AP27" s="124"/>
      <c r="AQ27" s="124"/>
      <c r="AR27" s="124"/>
      <c r="AS27" s="124"/>
      <c r="AT27" s="124"/>
      <c r="AU27" s="124"/>
      <c r="AV27" s="124"/>
      <c r="AW27" s="124"/>
      <c r="AX27" s="124"/>
      <c r="AY27" s="124"/>
      <c r="AZ27" s="124"/>
    </row>
    <row r="28" spans="1:52">
      <c r="A28" s="37" t="s">
        <v>45</v>
      </c>
      <c r="B28" s="13">
        <v>7.15</v>
      </c>
      <c r="C28" s="30"/>
      <c r="D28" s="116"/>
      <c r="E28" s="38" t="s">
        <v>26</v>
      </c>
      <c r="F28" s="32"/>
      <c r="G28" s="32"/>
      <c r="H28" s="32"/>
      <c r="I28" s="32"/>
      <c r="J28" s="32"/>
      <c r="K28" s="32"/>
      <c r="L28" s="113"/>
      <c r="M28" s="4"/>
      <c r="N28" s="113"/>
      <c r="O28" s="113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1" customFormat="1">
      <c r="A29" s="108" t="s">
        <v>6</v>
      </c>
      <c r="B29" s="102">
        <v>18000</v>
      </c>
      <c r="C29" s="103">
        <f>SUM(F32,G32)</f>
        <v>0</v>
      </c>
      <c r="D29" s="102">
        <f>B29-C29-E29</f>
        <v>18000</v>
      </c>
      <c r="E29" s="102">
        <f>SUM(F29:BE29)</f>
        <v>0</v>
      </c>
      <c r="F29" s="109"/>
      <c r="G29" s="109"/>
      <c r="H29" s="109"/>
      <c r="I29" s="109"/>
      <c r="J29" s="109"/>
      <c r="K29" s="109"/>
      <c r="L29" s="109"/>
      <c r="M29" s="109"/>
      <c r="N29" s="109"/>
      <c r="O29" s="109"/>
      <c r="P29" s="109"/>
      <c r="Q29" s="109"/>
      <c r="R29" s="109"/>
      <c r="S29" s="109"/>
      <c r="T29" s="102"/>
      <c r="U29" s="102"/>
      <c r="V29" s="102"/>
      <c r="W29" s="102"/>
      <c r="X29" s="102"/>
      <c r="Y29" s="102"/>
      <c r="Z29" s="110"/>
      <c r="AA29" s="110"/>
      <c r="AB29" s="110"/>
      <c r="AC29" s="110"/>
      <c r="AD29" s="110"/>
      <c r="AE29" s="110"/>
      <c r="AF29" s="110"/>
      <c r="AG29" s="110"/>
      <c r="AH29" s="110"/>
      <c r="AI29" s="110"/>
      <c r="AJ29" s="110"/>
      <c r="AK29" s="110"/>
      <c r="AL29" s="110"/>
      <c r="AM29" s="110"/>
      <c r="AN29" s="110"/>
      <c r="AO29" s="110"/>
      <c r="AP29" s="110"/>
      <c r="AQ29" s="110"/>
      <c r="AR29" s="110"/>
      <c r="AS29" s="110"/>
      <c r="AT29" s="110"/>
      <c r="AU29" s="110"/>
      <c r="AV29" s="110"/>
      <c r="AW29" s="110"/>
      <c r="AX29" s="110"/>
      <c r="AY29" s="110"/>
      <c r="AZ29" s="110"/>
    </row>
    <row r="30" spans="1:52">
      <c r="A30" s="88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62</v>
      </c>
      <c r="G30" s="32"/>
      <c r="H30" s="13"/>
      <c r="I30" s="32"/>
      <c r="J30" s="32"/>
      <c r="K30" s="32"/>
      <c r="L30" s="113"/>
      <c r="M30" s="113"/>
      <c r="N30" s="113"/>
      <c r="O30" s="113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221350</v>
      </c>
      <c r="C31" s="17">
        <f>SUM(C17,C19,C21,C23,C25,C27,C29)</f>
        <v>0</v>
      </c>
      <c r="D31" s="9">
        <f>SUM(D17,D19,D21,D23,D25,D27,D29)</f>
        <v>210869.5</v>
      </c>
      <c r="E31" s="9">
        <f>SUM(E17,E19,E21,E23,E25,E27,E29)</f>
        <v>10480.5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100"/>
      <c r="D32" s="43"/>
      <c r="E32" s="43"/>
      <c r="F32" s="88">
        <v>0</v>
      </c>
      <c r="G32" s="88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22">
      <c r="A33" s="95">
        <v>20000</v>
      </c>
      <c r="B33" s="96" t="s">
        <v>48</v>
      </c>
      <c r="C33" s="2"/>
      <c r="E33" s="2"/>
      <c r="F33" s="52" t="s">
        <v>57</v>
      </c>
      <c r="G33" s="52" t="s">
        <v>58</v>
      </c>
      <c r="H33" s="2"/>
      <c r="I33" s="2"/>
      <c r="J33" s="74" t="s">
        <v>30</v>
      </c>
      <c r="K33" s="77">
        <f>SUM(B14,B31)</f>
        <v>496000</v>
      </c>
      <c r="L33" s="2"/>
      <c r="M33" s="61" t="s">
        <v>33</v>
      </c>
      <c r="N33" s="77">
        <f>SUM(A41,A50,A60)</f>
        <v>10890</v>
      </c>
      <c r="O33" s="2"/>
    </row>
    <row r="34" spans="1:22">
      <c r="G34" s="20"/>
      <c r="H34" s="2"/>
      <c r="I34" s="2"/>
      <c r="J34" s="74" t="s">
        <v>32</v>
      </c>
      <c r="K34" s="76">
        <f>SUM(K33,-K35)</f>
        <v>97894.770000000019</v>
      </c>
      <c r="L34" s="2"/>
      <c r="M34" s="78" t="s">
        <v>34</v>
      </c>
      <c r="N34" s="79">
        <f>SUM(N33,-K34)</f>
        <v>-87004.770000000019</v>
      </c>
      <c r="O34" s="166" t="s">
        <v>88</v>
      </c>
      <c r="P34" s="83">
        <v>44000</v>
      </c>
      <c r="R34"/>
    </row>
    <row r="35" spans="1:22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4" t="s">
        <v>31</v>
      </c>
      <c r="K35" s="77">
        <f>SUM(D14,D31)</f>
        <v>398105.23</v>
      </c>
      <c r="L35" s="2"/>
    </row>
    <row r="36" spans="1:22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7"/>
    </row>
    <row r="37" spans="1:22">
      <c r="A37" s="21"/>
      <c r="B37" s="23"/>
      <c r="C37" s="23"/>
      <c r="D37" s="27"/>
      <c r="E37" s="27"/>
      <c r="F37" s="27"/>
      <c r="G37" s="27"/>
      <c r="H37" s="27"/>
      <c r="I37" s="27"/>
      <c r="J37" s="98"/>
    </row>
    <row r="38" spans="1:22">
      <c r="A38" s="21">
        <f>SUM(B38:C38)</f>
        <v>0</v>
      </c>
      <c r="B38" s="23">
        <v>0</v>
      </c>
      <c r="C38" s="44">
        <f>SUM(D38:R38)</f>
        <v>0</v>
      </c>
      <c r="D38" s="28"/>
      <c r="E38" s="28"/>
      <c r="F38" s="28"/>
      <c r="G38" s="28"/>
      <c r="H38" s="28"/>
      <c r="I38" s="29"/>
      <c r="J38" s="50"/>
      <c r="K38" s="2"/>
    </row>
    <row r="39" spans="1:22">
      <c r="A39" s="21"/>
      <c r="B39" s="23"/>
      <c r="C39" s="23"/>
      <c r="D39" s="27"/>
      <c r="E39" s="27"/>
      <c r="F39" s="27"/>
      <c r="G39" s="27"/>
      <c r="H39" s="27"/>
      <c r="I39" s="27"/>
    </row>
    <row r="40" spans="1:22">
      <c r="A40" s="21">
        <f>SUM(B40:C40)</f>
        <v>10000</v>
      </c>
      <c r="B40" s="23">
        <v>0</v>
      </c>
      <c r="C40" s="25">
        <f>SUM(D40:R40)</f>
        <v>10000</v>
      </c>
      <c r="D40" s="28"/>
      <c r="E40" s="28"/>
      <c r="F40" s="28"/>
      <c r="G40" s="160">
        <v>10000</v>
      </c>
      <c r="H40" s="28"/>
      <c r="I40" s="29"/>
    </row>
    <row r="41" spans="1:22">
      <c r="A41" s="19">
        <f>SUM(A36,A38,A40)</f>
        <v>10000</v>
      </c>
      <c r="B41" s="23">
        <f>SUM(B36,B38,B40)</f>
        <v>0</v>
      </c>
      <c r="C41" s="22">
        <f>SUM(C36,C38,C40)</f>
        <v>10000</v>
      </c>
      <c r="D41" s="86"/>
      <c r="E41" s="36"/>
      <c r="F41" s="27"/>
      <c r="G41" s="17"/>
      <c r="H41" s="23"/>
      <c r="I41" s="24"/>
      <c r="M41" s="152" t="s">
        <v>60</v>
      </c>
      <c r="P41" s="12"/>
    </row>
    <row r="42" spans="1:22">
      <c r="A42" s="75" t="s">
        <v>39</v>
      </c>
      <c r="D42" s="2"/>
      <c r="E42" s="2"/>
      <c r="F42" s="2"/>
      <c r="G42" s="161" t="s">
        <v>94</v>
      </c>
      <c r="I42" s="2"/>
      <c r="M42" s="12">
        <v>20180328</v>
      </c>
      <c r="N42" s="22">
        <v>170000</v>
      </c>
    </row>
    <row r="43" spans="1:22">
      <c r="A43" s="35" t="s">
        <v>95</v>
      </c>
      <c r="B43" s="39"/>
      <c r="C43" s="23"/>
      <c r="D43" s="50"/>
      <c r="K43" s="94"/>
      <c r="M43" s="12"/>
      <c r="N43" s="22"/>
    </row>
    <row r="44" spans="1:22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22">
      <c r="A45" s="21">
        <f>SUM(B45:C45)</f>
        <v>0</v>
      </c>
      <c r="B45" s="23">
        <v>195000</v>
      </c>
      <c r="C45" s="25">
        <f>SUM(D45:U45)</f>
        <v>-195000</v>
      </c>
      <c r="D45" s="28"/>
      <c r="E45" s="168">
        <v>-195000</v>
      </c>
      <c r="F45" s="29"/>
      <c r="G45" s="29"/>
      <c r="H45" s="29"/>
      <c r="I45" s="29"/>
    </row>
    <row r="46" spans="1:22">
      <c r="A46" s="21"/>
      <c r="B46" s="23"/>
      <c r="C46" s="23"/>
      <c r="D46" s="26"/>
      <c r="E46" s="27"/>
      <c r="F46" s="27"/>
      <c r="G46" s="27"/>
      <c r="H46" s="27"/>
      <c r="I46" s="27"/>
      <c r="S46" s="1">
        <v>20</v>
      </c>
      <c r="T46" s="1">
        <v>20</v>
      </c>
      <c r="U46" s="1">
        <v>10</v>
      </c>
      <c r="V46" s="1">
        <v>10</v>
      </c>
    </row>
    <row r="47" spans="1:22">
      <c r="A47" s="21">
        <f>SUM(B47:C47)</f>
        <v>890</v>
      </c>
      <c r="B47" s="23"/>
      <c r="C47" s="25">
        <f>SUM(D47:U47)</f>
        <v>890</v>
      </c>
      <c r="D47" s="150">
        <v>890</v>
      </c>
      <c r="E47" s="28"/>
      <c r="F47" s="29"/>
      <c r="G47" s="28"/>
      <c r="H47" s="29"/>
      <c r="I47" s="29"/>
    </row>
    <row r="48" spans="1:22">
      <c r="A48" s="21"/>
      <c r="B48" s="23"/>
      <c r="C48" s="23" t="s">
        <v>61</v>
      </c>
      <c r="D48" s="87">
        <v>43517</v>
      </c>
      <c r="E48" s="27"/>
      <c r="F48" s="27"/>
      <c r="G48" s="27"/>
      <c r="H48" s="27"/>
      <c r="I48" s="27"/>
      <c r="J48" s="74" t="s">
        <v>59</v>
      </c>
      <c r="K48"/>
    </row>
    <row r="49" spans="1:10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10">
      <c r="A50" s="22">
        <f>SUM(A45,A47,A49)</f>
        <v>890</v>
      </c>
      <c r="B50" s="23">
        <f>SUM(B45,B47,B49)</f>
        <v>195000</v>
      </c>
      <c r="C50" s="23">
        <f>SUM(C45,C47,C49)</f>
        <v>-194110</v>
      </c>
      <c r="D50" s="27"/>
      <c r="E50" s="27"/>
      <c r="F50" s="27"/>
      <c r="G50" s="27"/>
      <c r="H50" s="27"/>
      <c r="I50" s="27"/>
    </row>
    <row r="53" spans="1:10">
      <c r="A53" s="35" t="s">
        <v>21</v>
      </c>
      <c r="B53" s="61"/>
    </row>
    <row r="54" spans="1:10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10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10">
      <c r="A56" s="21"/>
      <c r="B56" s="23"/>
      <c r="C56" s="23"/>
      <c r="D56" s="27"/>
      <c r="E56" s="27"/>
      <c r="F56" s="27"/>
      <c r="G56" s="27"/>
      <c r="H56" s="27"/>
      <c r="I56" s="27"/>
    </row>
    <row r="57" spans="1:10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10">
      <c r="A58" s="21"/>
      <c r="B58" s="23"/>
      <c r="C58" s="23"/>
      <c r="D58" s="27"/>
      <c r="E58" s="27"/>
      <c r="F58" s="27"/>
      <c r="G58" s="27"/>
      <c r="H58" s="27"/>
      <c r="I58" s="155"/>
      <c r="J58" s="50"/>
    </row>
    <row r="59" spans="1:10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10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10">
      <c r="A62" s="89" t="s">
        <v>37</v>
      </c>
      <c r="B62" s="83" t="s">
        <v>38</v>
      </c>
      <c r="C62" s="74"/>
      <c r="E62" s="22"/>
      <c r="F62" s="22"/>
      <c r="G62" s="22"/>
      <c r="H62" s="22"/>
      <c r="I62" s="22"/>
    </row>
    <row r="63" spans="1:10">
      <c r="A63" s="89"/>
      <c r="B63" s="90">
        <v>42990</v>
      </c>
      <c r="C63" s="74"/>
      <c r="E63" s="22"/>
      <c r="F63" s="22"/>
      <c r="G63" s="22"/>
      <c r="H63" s="22"/>
      <c r="I63" s="22"/>
    </row>
    <row r="64" spans="1:10">
      <c r="A64" s="89"/>
      <c r="B64" s="74"/>
    </row>
    <row r="66" spans="1:4" s="153" customFormat="1"/>
    <row r="69" spans="1:4">
      <c r="C69"/>
    </row>
    <row r="71" spans="1:4">
      <c r="A71" s="22" t="s">
        <v>96</v>
      </c>
      <c r="B71" s="22" t="s">
        <v>97</v>
      </c>
      <c r="C71" s="12" t="s">
        <v>98</v>
      </c>
      <c r="D71" s="12" t="s">
        <v>99</v>
      </c>
    </row>
    <row r="72" spans="1:4">
      <c r="A72" s="12"/>
      <c r="B72" s="22" t="s">
        <v>100</v>
      </c>
      <c r="C72" s="12"/>
      <c r="D72" s="12" t="s">
        <v>101</v>
      </c>
    </row>
    <row r="73" spans="1:4">
      <c r="A73" s="12"/>
      <c r="B73" s="22" t="s">
        <v>102</v>
      </c>
      <c r="C73" s="12"/>
      <c r="D73" s="12" t="s">
        <v>103</v>
      </c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B36" workbookViewId="0">
      <selection activeCell="U54" sqref="U54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79"/>
  <sheetViews>
    <sheetView zoomScaleNormal="100" workbookViewId="0">
      <pane ySplit="1" topLeftCell="A2" activePane="bottomLeft" state="frozen"/>
      <selection pane="bottomLeft" activeCell="I11" sqref="I11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2.625" style="1" customWidth="1"/>
    <col min="6" max="8" width="10.75" style="1" bestFit="1" customWidth="1"/>
    <col min="9" max="9" width="12" style="1" bestFit="1" customWidth="1"/>
    <col min="10" max="10" width="10.75" style="1" bestFit="1" customWidth="1"/>
    <col min="11" max="11" width="12" style="1" bestFit="1" customWidth="1"/>
    <col min="12" max="13" width="10.75" style="1" bestFit="1" customWidth="1"/>
    <col min="14" max="14" width="12.5" style="1" customWidth="1"/>
    <col min="15" max="15" width="10.75" style="1" bestFit="1" customWidth="1"/>
    <col min="16" max="16" width="12" style="1" bestFit="1" customWidth="1"/>
    <col min="17" max="17" width="9" style="1"/>
    <col min="18" max="24" width="9.625" style="1" bestFit="1" customWidth="1"/>
    <col min="25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2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6" customFormat="1">
      <c r="A3" s="101" t="s">
        <v>9</v>
      </c>
      <c r="B3" s="102">
        <v>114000</v>
      </c>
      <c r="C3" s="103"/>
      <c r="D3" s="102">
        <f>B3-C3-E3</f>
        <v>109991.9</v>
      </c>
      <c r="E3" s="103">
        <f>SUM(F3:BE3)</f>
        <v>4008.1</v>
      </c>
      <c r="F3" s="104">
        <v>300</v>
      </c>
      <c r="G3" s="104">
        <v>302.5</v>
      </c>
      <c r="H3" s="104">
        <v>320.60000000000002</v>
      </c>
      <c r="I3" s="104">
        <v>562</v>
      </c>
      <c r="J3" s="104">
        <v>723.5</v>
      </c>
      <c r="K3" s="104">
        <v>317</v>
      </c>
      <c r="L3" s="104">
        <v>432.5</v>
      </c>
      <c r="M3" s="104">
        <v>300</v>
      </c>
      <c r="N3" s="104">
        <v>750</v>
      </c>
      <c r="O3" s="104"/>
      <c r="P3" s="104"/>
      <c r="Q3" s="104"/>
      <c r="R3" s="104"/>
      <c r="S3" s="104"/>
      <c r="T3" s="104"/>
      <c r="U3" s="104"/>
      <c r="V3" s="104"/>
      <c r="W3" s="104"/>
      <c r="X3" s="104"/>
      <c r="Y3" s="104"/>
      <c r="Z3" s="104"/>
      <c r="AA3" s="104"/>
      <c r="AB3" s="104"/>
      <c r="AC3" s="104"/>
      <c r="AD3" s="104"/>
      <c r="AE3" s="104"/>
      <c r="AF3" s="104"/>
      <c r="AG3" s="104"/>
      <c r="AH3" s="104"/>
      <c r="AI3" s="105"/>
      <c r="AJ3" s="105"/>
      <c r="AK3" s="105"/>
      <c r="AL3" s="105"/>
      <c r="AM3" s="105"/>
      <c r="AN3" s="105"/>
      <c r="AO3" s="105"/>
      <c r="AP3" s="105"/>
      <c r="AQ3" s="105"/>
      <c r="AR3" s="105"/>
      <c r="AS3" s="105"/>
      <c r="AT3" s="105"/>
      <c r="AU3" s="105"/>
      <c r="AV3" s="105"/>
      <c r="AW3" s="105"/>
      <c r="AX3" s="105"/>
      <c r="AY3" s="105"/>
      <c r="AZ3" s="105"/>
    </row>
    <row r="4" spans="1:52">
      <c r="A4" s="13">
        <v>29</v>
      </c>
      <c r="B4" s="82"/>
      <c r="C4" s="4"/>
      <c r="D4" s="4"/>
      <c r="E4" s="4"/>
      <c r="F4" s="32"/>
      <c r="G4" s="32"/>
      <c r="H4" s="32"/>
      <c r="I4" s="32"/>
      <c r="J4" s="32"/>
      <c r="K4" s="32"/>
      <c r="L4" s="32">
        <v>12</v>
      </c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48" customFormat="1">
      <c r="A5" s="143" t="s">
        <v>10</v>
      </c>
      <c r="B5" s="121">
        <v>63000</v>
      </c>
      <c r="C5" s="122"/>
      <c r="D5" s="121">
        <f>B5-C5-E5</f>
        <v>62000</v>
      </c>
      <c r="E5" s="122">
        <f>SUM(F5:BE5)</f>
        <v>1000</v>
      </c>
      <c r="F5" s="144">
        <v>1000</v>
      </c>
      <c r="G5" s="145"/>
      <c r="H5" s="144"/>
      <c r="I5" s="145"/>
      <c r="J5" s="145"/>
      <c r="K5" s="145"/>
      <c r="L5" s="145"/>
      <c r="M5" s="145"/>
      <c r="N5" s="145"/>
      <c r="O5" s="145"/>
      <c r="P5" s="144"/>
      <c r="Q5" s="144"/>
      <c r="R5" s="144"/>
      <c r="S5" s="144"/>
      <c r="T5" s="144"/>
      <c r="U5" s="144"/>
      <c r="V5" s="144"/>
      <c r="W5" s="144"/>
      <c r="X5" s="144"/>
      <c r="Y5" s="144"/>
      <c r="Z5" s="146"/>
      <c r="AA5" s="147"/>
      <c r="AB5" s="147"/>
      <c r="AC5" s="147"/>
      <c r="AD5" s="147"/>
      <c r="AE5" s="147"/>
      <c r="AF5" s="147"/>
      <c r="AG5" s="147"/>
      <c r="AH5" s="147"/>
      <c r="AI5" s="147"/>
      <c r="AJ5" s="147"/>
      <c r="AK5" s="147"/>
      <c r="AL5" s="147"/>
      <c r="AM5" s="147"/>
      <c r="AN5" s="147"/>
      <c r="AO5" s="147"/>
      <c r="AP5" s="147"/>
      <c r="AQ5" s="147"/>
      <c r="AR5" s="147"/>
      <c r="AS5" s="147"/>
      <c r="AT5" s="147"/>
      <c r="AU5" s="147"/>
      <c r="AV5" s="147"/>
      <c r="AW5" s="147"/>
      <c r="AX5" s="147"/>
      <c r="AY5" s="147"/>
      <c r="AZ5" s="147"/>
    </row>
    <row r="6" spans="1:52">
      <c r="A6" s="13">
        <v>28</v>
      </c>
      <c r="B6" s="13"/>
      <c r="C6" s="4"/>
      <c r="D6" s="4">
        <v>3000</v>
      </c>
      <c r="E6" s="4"/>
      <c r="F6" s="32"/>
      <c r="G6" s="32"/>
      <c r="H6" s="32"/>
      <c r="I6" s="32"/>
      <c r="J6" s="4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48"/>
      <c r="AA6" s="12"/>
      <c r="AB6" s="12"/>
      <c r="AC6" s="12"/>
      <c r="AD6" s="12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1" customFormat="1">
      <c r="A7" s="137" t="s">
        <v>65</v>
      </c>
      <c r="B7" s="138">
        <v>21000</v>
      </c>
      <c r="C7" s="138"/>
      <c r="D7" s="139">
        <f>B7-C7-E7</f>
        <v>19409.5</v>
      </c>
      <c r="E7" s="139">
        <f>SUM(F7:BE7)</f>
        <v>1590.5</v>
      </c>
      <c r="F7" s="140">
        <v>300</v>
      </c>
      <c r="G7" s="140">
        <v>322.5</v>
      </c>
      <c r="H7" s="140">
        <v>332.4</v>
      </c>
      <c r="I7" s="140">
        <v>16.5</v>
      </c>
      <c r="J7" s="140">
        <v>292.60000000000002</v>
      </c>
      <c r="K7" s="140">
        <v>13.5</v>
      </c>
      <c r="L7" s="140">
        <v>296</v>
      </c>
      <c r="M7" s="140">
        <v>17</v>
      </c>
      <c r="N7" s="140"/>
      <c r="O7" s="140"/>
      <c r="P7" s="140"/>
      <c r="Q7" s="140"/>
      <c r="R7" s="140"/>
      <c r="S7" s="140"/>
      <c r="T7" s="140"/>
      <c r="U7" s="140"/>
      <c r="V7" s="140"/>
      <c r="W7" s="140"/>
      <c r="X7" s="140"/>
      <c r="Y7" s="140"/>
      <c r="Z7" s="149"/>
      <c r="AA7" s="23"/>
      <c r="AB7" s="23"/>
      <c r="AC7" s="23"/>
      <c r="AD7" s="23"/>
      <c r="AE7" s="23"/>
      <c r="AF7" s="23"/>
      <c r="AG7" s="23"/>
      <c r="AH7" s="23"/>
      <c r="AI7" s="23"/>
      <c r="AJ7" s="23"/>
      <c r="AK7" s="23"/>
      <c r="AL7" s="23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</row>
    <row r="8" spans="1:52">
      <c r="A8" s="13">
        <v>28</v>
      </c>
      <c r="B8" s="82"/>
      <c r="C8" s="51"/>
      <c r="D8" s="13"/>
      <c r="E8" s="4"/>
      <c r="F8" s="32">
        <v>4.18</v>
      </c>
      <c r="G8" s="32">
        <v>4.18</v>
      </c>
      <c r="H8" s="32"/>
      <c r="I8" s="32"/>
      <c r="J8" s="32" t="s">
        <v>66</v>
      </c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11" customFormat="1">
      <c r="A9" s="108" t="s">
        <v>22</v>
      </c>
      <c r="B9" s="102">
        <v>17000</v>
      </c>
      <c r="C9" s="102">
        <v>0</v>
      </c>
      <c r="D9" s="102">
        <f>B9-C9-E9</f>
        <v>14915.1</v>
      </c>
      <c r="E9" s="103">
        <f>SUM(F9:BE9)</f>
        <v>2084.9</v>
      </c>
      <c r="F9" s="104">
        <v>320</v>
      </c>
      <c r="G9" s="109">
        <v>186.7</v>
      </c>
      <c r="H9" s="109">
        <v>322</v>
      </c>
      <c r="I9" s="109">
        <v>120</v>
      </c>
      <c r="J9" s="109">
        <v>263</v>
      </c>
      <c r="K9" s="109">
        <v>200</v>
      </c>
      <c r="L9" s="109">
        <v>593.20000000000005</v>
      </c>
      <c r="M9" s="109">
        <v>80</v>
      </c>
      <c r="N9" s="109"/>
      <c r="O9" s="109"/>
      <c r="P9" s="109"/>
      <c r="Q9" s="109"/>
      <c r="R9" s="109"/>
      <c r="S9" s="109"/>
      <c r="T9" s="109"/>
      <c r="U9" s="109"/>
      <c r="V9" s="109"/>
      <c r="W9" s="109"/>
      <c r="X9" s="109"/>
      <c r="Y9" s="109"/>
      <c r="Z9" s="109"/>
      <c r="AA9" s="109"/>
      <c r="AB9" s="109"/>
      <c r="AC9" s="109"/>
      <c r="AD9" s="109"/>
      <c r="AE9" s="109"/>
      <c r="AF9" s="110"/>
      <c r="AG9" s="110"/>
      <c r="AH9" s="110"/>
      <c r="AI9" s="110"/>
      <c r="AJ9" s="110"/>
      <c r="AK9" s="110"/>
      <c r="AL9" s="110"/>
      <c r="AM9" s="110"/>
      <c r="AN9" s="110"/>
      <c r="AO9" s="110"/>
      <c r="AP9" s="110"/>
      <c r="AQ9" s="110"/>
      <c r="AR9" s="110"/>
      <c r="AS9" s="110"/>
      <c r="AT9" s="110"/>
      <c r="AU9" s="110"/>
      <c r="AV9" s="110"/>
      <c r="AW9" s="110"/>
      <c r="AX9" s="110"/>
      <c r="AY9" s="110"/>
      <c r="AZ9" s="110"/>
    </row>
    <row r="10" spans="1:52" s="65" customFormat="1">
      <c r="A10" s="13">
        <v>30</v>
      </c>
      <c r="B10" s="82"/>
      <c r="C10" s="62"/>
      <c r="D10" s="63"/>
      <c r="E10" s="63"/>
      <c r="F10" s="32" t="s">
        <v>63</v>
      </c>
      <c r="G10" s="32"/>
      <c r="H10" s="63"/>
      <c r="I10" s="32"/>
      <c r="J10" s="32"/>
      <c r="K10" s="63"/>
      <c r="L10" s="63"/>
      <c r="M10" s="63"/>
      <c r="N10" s="63"/>
      <c r="O10" s="63"/>
      <c r="P10" s="63"/>
      <c r="Q10" s="63"/>
      <c r="R10" s="63"/>
      <c r="S10" s="63"/>
      <c r="T10" s="63"/>
      <c r="U10" s="63"/>
      <c r="V10" s="63"/>
      <c r="W10" s="63"/>
      <c r="X10" s="63"/>
      <c r="Y10" s="63"/>
      <c r="Z10" s="63"/>
      <c r="AA10" s="63"/>
      <c r="AB10" s="63"/>
      <c r="AC10" s="64"/>
      <c r="AD10" s="64"/>
      <c r="AE10" s="64"/>
      <c r="AF10" s="64"/>
      <c r="AG10" s="64"/>
      <c r="AH10" s="64"/>
      <c r="AI10" s="64"/>
      <c r="AJ10" s="64"/>
      <c r="AK10" s="64"/>
      <c r="AL10" s="64"/>
      <c r="AM10" s="64"/>
      <c r="AN10" s="64"/>
      <c r="AO10" s="64"/>
      <c r="AP10" s="64"/>
      <c r="AQ10" s="64"/>
      <c r="AR10" s="64"/>
      <c r="AS10" s="64"/>
      <c r="AT10" s="64"/>
      <c r="AU10" s="64"/>
      <c r="AV10" s="64"/>
      <c r="AW10" s="64"/>
      <c r="AX10" s="64"/>
      <c r="AY10" s="64"/>
      <c r="AZ10" s="64"/>
    </row>
    <row r="11" spans="1:52" s="72" customFormat="1">
      <c r="A11" s="67" t="s">
        <v>23</v>
      </c>
      <c r="B11" s="68">
        <v>390</v>
      </c>
      <c r="C11" s="68"/>
      <c r="D11" s="68">
        <f>B11-C11-E11</f>
        <v>0</v>
      </c>
      <c r="E11" s="69">
        <f>SUM(F11:BE11)</f>
        <v>390</v>
      </c>
      <c r="F11" s="70">
        <v>100</v>
      </c>
      <c r="G11" s="70">
        <v>120</v>
      </c>
      <c r="H11" s="70">
        <v>170</v>
      </c>
      <c r="I11" s="70"/>
      <c r="J11" s="70"/>
      <c r="K11" s="70"/>
      <c r="L11" s="70"/>
      <c r="M11" s="70"/>
      <c r="N11" s="70"/>
      <c r="O11" s="70"/>
      <c r="P11" s="70"/>
      <c r="Q11" s="70"/>
      <c r="R11" s="70"/>
      <c r="S11" s="70"/>
      <c r="T11" s="70"/>
      <c r="U11" s="70"/>
      <c r="V11" s="70"/>
      <c r="W11" s="70"/>
      <c r="X11" s="70"/>
      <c r="Y11" s="70"/>
      <c r="Z11" s="71"/>
      <c r="AA11" s="21"/>
      <c r="AB11" s="21"/>
      <c r="AC11" s="21"/>
      <c r="AD11" s="21"/>
      <c r="AE11" s="21"/>
      <c r="AF11" s="21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</row>
    <row r="12" spans="1:52" s="8" customFormat="1">
      <c r="A12" s="16" t="s">
        <v>46</v>
      </c>
      <c r="B12" s="10">
        <f>SUM(B3,B5,B7,B9,B11)</f>
        <v>215390</v>
      </c>
      <c r="C12" s="66">
        <f>SUM(C3,C5,C7,C9,C11)</f>
        <v>0</v>
      </c>
      <c r="D12" s="6">
        <f>SUM(D3,D5,D7,D9,D11)</f>
        <v>206316.5</v>
      </c>
      <c r="E12" s="6">
        <f>SUM(E3,E5,E7,E9,E11)</f>
        <v>9073.5</v>
      </c>
      <c r="F12" s="6" t="s">
        <v>47</v>
      </c>
      <c r="G12" s="99"/>
      <c r="H12" s="99"/>
      <c r="I12" s="99"/>
      <c r="J12" s="99"/>
      <c r="K12" s="99"/>
      <c r="L12" s="99"/>
      <c r="M12" s="99"/>
      <c r="N12" s="99"/>
      <c r="O12" s="99"/>
      <c r="P12" s="99"/>
      <c r="Q12" s="99"/>
      <c r="R12" s="99"/>
      <c r="S12" s="99"/>
      <c r="T12" s="99"/>
      <c r="U12" s="99"/>
      <c r="V12" s="6"/>
      <c r="W12" s="6"/>
      <c r="X12" s="6"/>
      <c r="Y12" s="6"/>
      <c r="Z12" s="9"/>
      <c r="AA12" s="9"/>
      <c r="AB12" s="9"/>
      <c r="AC12" s="9"/>
      <c r="AD12" s="9"/>
      <c r="AE12" s="9"/>
      <c r="AF12" s="9"/>
      <c r="AG12" s="9"/>
      <c r="AH12" s="9"/>
      <c r="AI12" s="9"/>
      <c r="AJ12" s="9"/>
      <c r="AK12" s="9"/>
      <c r="AL12" s="9"/>
      <c r="AM12" s="9"/>
      <c r="AN12" s="9"/>
      <c r="AO12" s="9"/>
      <c r="AP12" s="9"/>
      <c r="AQ12" s="9"/>
      <c r="AR12" s="9"/>
      <c r="AS12" s="9"/>
      <c r="AT12" s="9"/>
      <c r="AU12" s="9"/>
      <c r="AV12" s="9"/>
      <c r="AW12" s="9"/>
      <c r="AX12" s="9"/>
      <c r="AY12" s="9"/>
      <c r="AZ12" s="9"/>
    </row>
    <row r="13" spans="1:52" s="59" customFormat="1">
      <c r="A13" s="53" t="s">
        <v>19</v>
      </c>
      <c r="B13" s="54">
        <v>30000</v>
      </c>
      <c r="C13" s="55"/>
      <c r="D13" s="55">
        <f>B13-C13-E13</f>
        <v>30000</v>
      </c>
      <c r="E13" s="55">
        <f>SUM(F13:BE13)</f>
        <v>0</v>
      </c>
      <c r="F13" s="56"/>
      <c r="G13" s="81"/>
      <c r="H13" s="81"/>
      <c r="I13" s="92" t="s">
        <v>41</v>
      </c>
      <c r="J13" s="92" t="s">
        <v>42</v>
      </c>
      <c r="K13" s="81"/>
      <c r="L13" s="81"/>
      <c r="M13" s="81"/>
      <c r="N13" s="81"/>
      <c r="O13" s="81"/>
      <c r="P13" s="81"/>
      <c r="Q13" s="56"/>
      <c r="R13" s="56"/>
      <c r="S13" s="56"/>
      <c r="T13" s="56"/>
      <c r="U13" s="56"/>
      <c r="V13" s="57"/>
      <c r="W13" s="57"/>
      <c r="X13" s="56"/>
      <c r="Y13" s="56"/>
      <c r="Z13" s="58"/>
      <c r="AA13" s="58"/>
      <c r="AB13" s="58"/>
      <c r="AC13" s="58"/>
      <c r="AD13" s="58"/>
      <c r="AE13" s="58"/>
      <c r="AF13" s="58"/>
      <c r="AG13" s="58"/>
      <c r="AH13" s="58"/>
      <c r="AI13" s="58"/>
      <c r="AJ13" s="58"/>
      <c r="AK13" s="58"/>
      <c r="AL13" s="58"/>
      <c r="AM13" s="58"/>
      <c r="AN13" s="58"/>
      <c r="AO13" s="58"/>
      <c r="AP13" s="58"/>
      <c r="AQ13" s="58"/>
      <c r="AR13" s="58"/>
      <c r="AS13" s="58"/>
      <c r="AT13" s="58"/>
      <c r="AU13" s="58"/>
      <c r="AV13" s="58"/>
      <c r="AW13" s="58"/>
      <c r="AX13" s="58"/>
      <c r="AY13" s="58"/>
      <c r="AZ13" s="58"/>
    </row>
    <row r="14" spans="1:52" s="59" customFormat="1">
      <c r="A14" s="53" t="s">
        <v>20</v>
      </c>
      <c r="B14" s="54">
        <v>14</v>
      </c>
      <c r="C14" s="60"/>
      <c r="D14" s="60"/>
      <c r="E14" s="60"/>
      <c r="F14" s="54"/>
      <c r="G14" s="81"/>
      <c r="H14" s="81"/>
      <c r="I14" s="81"/>
      <c r="J14" s="81"/>
      <c r="K14" s="84"/>
      <c r="L14" s="85"/>
      <c r="M14" s="81"/>
      <c r="N14" s="80"/>
      <c r="O14" s="81"/>
      <c r="P14" s="81"/>
      <c r="Q14" s="54"/>
      <c r="R14" s="56"/>
      <c r="S14" s="56"/>
      <c r="T14" s="56"/>
      <c r="U14" s="56"/>
      <c r="V14" s="56"/>
      <c r="W14" s="56"/>
      <c r="X14" s="56"/>
      <c r="Y14" s="56"/>
      <c r="Z14" s="58"/>
      <c r="AA14" s="58"/>
      <c r="AB14" s="58"/>
      <c r="AC14" s="58"/>
      <c r="AD14" s="58"/>
      <c r="AE14" s="58"/>
      <c r="AF14" s="58"/>
      <c r="AG14" s="58"/>
      <c r="AH14" s="58"/>
      <c r="AI14" s="58"/>
      <c r="AJ14" s="58"/>
      <c r="AK14" s="58"/>
      <c r="AL14" s="58"/>
      <c r="AM14" s="58"/>
      <c r="AN14" s="58"/>
      <c r="AO14" s="58"/>
      <c r="AP14" s="58"/>
      <c r="AQ14" s="58"/>
      <c r="AR14" s="58"/>
      <c r="AS14" s="58"/>
      <c r="AT14" s="58"/>
      <c r="AU14" s="58"/>
      <c r="AV14" s="58"/>
      <c r="AW14" s="58"/>
      <c r="AX14" s="58"/>
      <c r="AY14" s="58"/>
      <c r="AZ14" s="58"/>
    </row>
    <row r="15" spans="1:52" s="111" customFormat="1">
      <c r="A15" s="108" t="s">
        <v>51</v>
      </c>
      <c r="B15" s="102">
        <v>27000</v>
      </c>
      <c r="C15" s="103">
        <f>SUM(D16,E16)</f>
        <v>0</v>
      </c>
      <c r="D15" s="112">
        <f>B15-C15-E15</f>
        <v>4494.2999999999993</v>
      </c>
      <c r="E15" s="102">
        <f>SUM(F15:BE15)</f>
        <v>22505.7</v>
      </c>
      <c r="F15" s="109">
        <v>3500</v>
      </c>
      <c r="G15" s="109">
        <v>8000</v>
      </c>
      <c r="H15" s="109">
        <v>4683</v>
      </c>
      <c r="I15" s="109">
        <v>235</v>
      </c>
      <c r="J15" s="109">
        <v>5362.5</v>
      </c>
      <c r="K15" s="109">
        <v>365.2</v>
      </c>
      <c r="L15" s="109">
        <v>110</v>
      </c>
      <c r="M15" s="109">
        <v>250</v>
      </c>
      <c r="N15" s="109"/>
      <c r="O15" s="109"/>
      <c r="P15" s="104"/>
      <c r="Q15" s="109"/>
      <c r="R15" s="109"/>
      <c r="S15" s="109"/>
      <c r="T15" s="102"/>
      <c r="U15" s="102"/>
      <c r="V15" s="102"/>
      <c r="W15" s="102"/>
      <c r="X15" s="102"/>
      <c r="Y15" s="102"/>
      <c r="Z15" s="110"/>
      <c r="AA15" s="110"/>
      <c r="AB15" s="110"/>
      <c r="AC15" s="110"/>
      <c r="AD15" s="110"/>
      <c r="AE15" s="110"/>
      <c r="AF15" s="110"/>
      <c r="AG15" s="110"/>
      <c r="AH15" s="110"/>
      <c r="AI15" s="110"/>
      <c r="AJ15" s="110"/>
      <c r="AK15" s="110"/>
      <c r="AL15" s="110"/>
      <c r="AM15" s="110"/>
      <c r="AN15" s="110"/>
      <c r="AO15" s="110"/>
      <c r="AP15" s="110"/>
      <c r="AQ15" s="110"/>
      <c r="AR15" s="110"/>
      <c r="AS15" s="110"/>
      <c r="AT15" s="110"/>
      <c r="AU15" s="110"/>
      <c r="AV15" s="110"/>
      <c r="AW15" s="110"/>
      <c r="AX15" s="110"/>
      <c r="AY15" s="110"/>
      <c r="AZ15" s="110"/>
    </row>
    <row r="16" spans="1:52">
      <c r="A16" s="19" t="s">
        <v>36</v>
      </c>
      <c r="B16" s="30">
        <v>5.16</v>
      </c>
      <c r="C16" s="4"/>
      <c r="D16" s="88">
        <v>0</v>
      </c>
      <c r="E16" s="88">
        <v>0</v>
      </c>
      <c r="F16" s="32" t="s">
        <v>68</v>
      </c>
      <c r="G16" s="32" t="s">
        <v>64</v>
      </c>
      <c r="H16" s="32" t="s">
        <v>64</v>
      </c>
      <c r="I16" s="32" t="s">
        <v>64</v>
      </c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4"/>
      <c r="X16" s="4"/>
      <c r="Y16" s="4"/>
      <c r="Z16" s="12"/>
      <c r="AA16" s="12"/>
      <c r="AB16" s="12"/>
      <c r="AC16" s="12"/>
      <c r="AD16" s="12"/>
      <c r="AE16" s="12"/>
      <c r="AF16" s="12"/>
      <c r="AG16" s="12"/>
      <c r="AH16" s="12"/>
      <c r="AI16" s="12"/>
      <c r="AJ16" s="12"/>
      <c r="AK16" s="12"/>
      <c r="AL16" s="12"/>
      <c r="AM16" s="12"/>
      <c r="AN16" s="12"/>
      <c r="AO16" s="12"/>
      <c r="AP16" s="12"/>
      <c r="AQ16" s="12"/>
      <c r="AR16" s="12"/>
      <c r="AS16" s="12"/>
      <c r="AT16" s="12"/>
      <c r="AU16" s="12"/>
      <c r="AV16" s="12"/>
      <c r="AW16" s="12"/>
      <c r="AX16" s="12"/>
      <c r="AY16" s="12"/>
      <c r="AZ16" s="12"/>
    </row>
    <row r="17" spans="1:52" s="119" customFormat="1">
      <c r="A17" s="114" t="s">
        <v>55</v>
      </c>
      <c r="B17" s="115">
        <v>31000</v>
      </c>
      <c r="C17" s="151">
        <v>4141.5</v>
      </c>
      <c r="D17" s="116">
        <f>B17-C17-E17</f>
        <v>22683</v>
      </c>
      <c r="E17" s="115">
        <f>SUM(F17:BE17)</f>
        <v>4175.5</v>
      </c>
      <c r="F17" s="117">
        <v>1000</v>
      </c>
      <c r="G17" s="117">
        <v>2563.5</v>
      </c>
      <c r="H17" s="117">
        <v>200</v>
      </c>
      <c r="I17" s="117">
        <v>202</v>
      </c>
      <c r="J17" s="117">
        <v>210</v>
      </c>
      <c r="K17" s="117"/>
      <c r="L17" s="117"/>
      <c r="M17" s="117"/>
      <c r="N17" s="117"/>
      <c r="O17" s="117"/>
      <c r="P17" s="117"/>
      <c r="Q17" s="117"/>
      <c r="R17" s="117"/>
      <c r="S17" s="117"/>
      <c r="T17" s="117"/>
      <c r="U17" s="117"/>
      <c r="V17" s="115"/>
      <c r="W17" s="115"/>
      <c r="X17" s="115"/>
      <c r="Y17" s="115"/>
      <c r="Z17" s="118"/>
      <c r="AA17" s="118"/>
      <c r="AB17" s="118"/>
      <c r="AC17" s="118"/>
      <c r="AD17" s="118"/>
      <c r="AE17" s="118"/>
      <c r="AF17" s="118"/>
      <c r="AG17" s="118"/>
      <c r="AH17" s="118"/>
      <c r="AI17" s="118"/>
      <c r="AJ17" s="118"/>
      <c r="AK17" s="118"/>
      <c r="AL17" s="118"/>
      <c r="AM17" s="118"/>
      <c r="AN17" s="118"/>
      <c r="AO17" s="118"/>
      <c r="AP17" s="118"/>
      <c r="AQ17" s="118"/>
      <c r="AR17" s="118"/>
      <c r="AS17" s="118"/>
      <c r="AT17" s="118"/>
      <c r="AU17" s="118"/>
      <c r="AV17" s="118"/>
      <c r="AW17" s="118"/>
      <c r="AX17" s="118"/>
      <c r="AY17" s="118"/>
      <c r="AZ17" s="118"/>
    </row>
    <row r="18" spans="1:52">
      <c r="A18" s="19" t="s">
        <v>29</v>
      </c>
      <c r="B18" s="13">
        <v>5.13</v>
      </c>
      <c r="C18" s="18"/>
      <c r="D18" s="4"/>
      <c r="E18" s="38" t="s">
        <v>18</v>
      </c>
      <c r="F18" s="32"/>
      <c r="G18" s="32" t="s">
        <v>67</v>
      </c>
      <c r="H18" s="32"/>
      <c r="I18" s="32"/>
      <c r="J18" s="49"/>
      <c r="K18" s="49"/>
      <c r="L18" s="49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06" customFormat="1">
      <c r="A19" s="101" t="s">
        <v>53</v>
      </c>
      <c r="B19" s="102">
        <v>15000</v>
      </c>
      <c r="C19" s="103">
        <v>5195.91</v>
      </c>
      <c r="D19" s="103">
        <f>B19-C19-E19</f>
        <v>9804.09</v>
      </c>
      <c r="E19" s="103">
        <f>SUM(F19:BE19)</f>
        <v>0</v>
      </c>
      <c r="F19" s="104"/>
      <c r="G19" s="104"/>
      <c r="H19" s="107"/>
      <c r="I19" s="107"/>
      <c r="J19" s="107"/>
      <c r="K19" s="107"/>
      <c r="L19" s="107"/>
      <c r="M19" s="107"/>
      <c r="N19" s="107"/>
      <c r="O19" s="107"/>
      <c r="P19" s="107"/>
      <c r="Q19" s="107"/>
      <c r="R19" s="103"/>
      <c r="S19" s="103"/>
      <c r="T19" s="103"/>
      <c r="U19" s="103"/>
      <c r="V19" s="103"/>
      <c r="W19" s="103"/>
      <c r="X19" s="103"/>
      <c r="Y19" s="103"/>
      <c r="Z19" s="105"/>
      <c r="AA19" s="105"/>
      <c r="AB19" s="105"/>
      <c r="AC19" s="105"/>
      <c r="AD19" s="105"/>
      <c r="AE19" s="105"/>
      <c r="AF19" s="105"/>
      <c r="AG19" s="105"/>
      <c r="AH19" s="105"/>
      <c r="AI19" s="105"/>
      <c r="AJ19" s="105"/>
      <c r="AK19" s="105"/>
      <c r="AL19" s="105"/>
      <c r="AM19" s="105"/>
      <c r="AN19" s="105"/>
      <c r="AO19" s="105"/>
      <c r="AP19" s="105"/>
      <c r="AQ19" s="105"/>
      <c r="AR19" s="105"/>
      <c r="AS19" s="105"/>
      <c r="AT19" s="105"/>
      <c r="AU19" s="105"/>
      <c r="AV19" s="105"/>
      <c r="AW19" s="105"/>
      <c r="AX19" s="105"/>
      <c r="AY19" s="105"/>
      <c r="AZ19" s="105"/>
    </row>
    <row r="20" spans="1:52" s="2" customFormat="1">
      <c r="A20" s="88"/>
      <c r="B20" s="19">
        <v>5.14</v>
      </c>
      <c r="C20" s="88"/>
      <c r="D20" s="3"/>
      <c r="E20" s="3"/>
      <c r="F20" s="32"/>
      <c r="G20" s="31"/>
      <c r="H20" s="31"/>
      <c r="I20" s="31"/>
      <c r="J20" s="31"/>
      <c r="K20" s="45"/>
      <c r="L20" s="45"/>
      <c r="M20" s="31"/>
      <c r="N20" s="31"/>
      <c r="O20" s="31"/>
      <c r="P20" s="31"/>
      <c r="Q20" s="3"/>
      <c r="R20" s="3"/>
      <c r="S20" s="3"/>
      <c r="T20" s="3"/>
      <c r="U20" s="3"/>
      <c r="V20" s="3"/>
      <c r="W20" s="3"/>
      <c r="X20" s="3"/>
      <c r="Y20" s="3"/>
      <c r="Z20" s="47"/>
      <c r="AA20" s="47"/>
      <c r="AB20" s="47"/>
      <c r="AC20" s="47"/>
      <c r="AD20" s="47"/>
      <c r="AE20" s="47"/>
      <c r="AF20" s="47"/>
      <c r="AG20" s="47"/>
      <c r="AH20" s="47"/>
      <c r="AI20" s="47"/>
      <c r="AJ20" s="47"/>
      <c r="AK20" s="47"/>
      <c r="AL20" s="47"/>
      <c r="AM20" s="47"/>
      <c r="AN20" s="47"/>
      <c r="AO20" s="47"/>
      <c r="AP20" s="47"/>
      <c r="AQ20" s="47"/>
      <c r="AR20" s="47"/>
      <c r="AS20" s="47"/>
      <c r="AT20" s="47"/>
      <c r="AU20" s="47"/>
      <c r="AV20" s="47"/>
      <c r="AW20" s="47"/>
      <c r="AX20" s="47"/>
      <c r="AY20" s="47"/>
      <c r="AZ20" s="47"/>
    </row>
    <row r="21" spans="1:52" s="130" customFormat="1">
      <c r="A21" s="126" t="s">
        <v>8</v>
      </c>
      <c r="B21" s="127">
        <v>13000</v>
      </c>
      <c r="C21" s="128">
        <v>5290.6</v>
      </c>
      <c r="D21" s="127">
        <f>B21-C21-E21</f>
        <v>1919.3999999999996</v>
      </c>
      <c r="E21" s="128">
        <f>SUM(F21:BE21)</f>
        <v>5790</v>
      </c>
      <c r="F21" s="129">
        <v>3000</v>
      </c>
      <c r="G21" s="129">
        <v>2500</v>
      </c>
      <c r="H21" s="129">
        <v>30</v>
      </c>
      <c r="I21" s="129">
        <v>260</v>
      </c>
      <c r="J21" s="129"/>
      <c r="K21" s="129"/>
      <c r="L21" s="129"/>
      <c r="M21" s="129"/>
      <c r="N21" s="129"/>
      <c r="O21" s="129"/>
      <c r="P21" s="129"/>
      <c r="Q21" s="129"/>
      <c r="R21" s="129"/>
      <c r="S21" s="129"/>
      <c r="T21" s="127"/>
      <c r="U21" s="127"/>
      <c r="V21" s="127"/>
      <c r="W21" s="127"/>
      <c r="X21" s="127"/>
      <c r="Y21" s="127"/>
      <c r="Z21" s="25"/>
      <c r="AA21" s="25"/>
      <c r="AB21" s="25"/>
      <c r="AC21" s="25"/>
      <c r="AD21" s="25"/>
      <c r="AE21" s="25"/>
      <c r="AF21" s="25"/>
      <c r="AG21" s="25"/>
      <c r="AH21" s="25"/>
      <c r="AI21" s="25"/>
      <c r="AJ21" s="25"/>
      <c r="AK21" s="25"/>
      <c r="AL21" s="25"/>
      <c r="AM21" s="25"/>
      <c r="AN21" s="25"/>
      <c r="AO21" s="25"/>
      <c r="AP21" s="25"/>
      <c r="AQ21" s="25"/>
      <c r="AR21" s="25"/>
      <c r="AS21" s="25"/>
      <c r="AT21" s="25"/>
      <c r="AU21" s="25"/>
      <c r="AV21" s="25"/>
      <c r="AW21" s="25"/>
      <c r="AX21" s="25"/>
      <c r="AY21" s="25"/>
      <c r="AZ21" s="25"/>
    </row>
    <row r="22" spans="1:52">
      <c r="A22" s="5"/>
      <c r="B22" s="30">
        <v>5.14</v>
      </c>
      <c r="C22" s="4"/>
      <c r="D22" s="4"/>
      <c r="E22" s="4"/>
      <c r="F22" s="32"/>
      <c r="G22" s="32" t="s">
        <v>24</v>
      </c>
      <c r="H22" s="32"/>
      <c r="I22" s="63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36" customFormat="1">
      <c r="A23" s="131" t="s">
        <v>5</v>
      </c>
      <c r="B23" s="132">
        <v>43000</v>
      </c>
      <c r="C23" s="133">
        <v>2362</v>
      </c>
      <c r="D23" s="132">
        <f>B23-C23-E23</f>
        <v>38453</v>
      </c>
      <c r="E23" s="132">
        <f>SUM(F23:BE23)</f>
        <v>2185</v>
      </c>
      <c r="F23" s="134">
        <v>1165</v>
      </c>
      <c r="G23" s="134">
        <v>1000</v>
      </c>
      <c r="H23" s="134">
        <v>20</v>
      </c>
      <c r="I23" s="134"/>
      <c r="J23" s="134"/>
      <c r="K23" s="134"/>
      <c r="L23" s="134"/>
      <c r="M23" s="134"/>
      <c r="N23" s="134"/>
      <c r="O23" s="134"/>
      <c r="P23" s="134"/>
      <c r="Q23" s="134"/>
      <c r="R23" s="134"/>
      <c r="S23" s="134"/>
      <c r="T23" s="134"/>
      <c r="U23" s="132"/>
      <c r="V23" s="132"/>
      <c r="W23" s="132"/>
      <c r="X23" s="132"/>
      <c r="Y23" s="132"/>
      <c r="Z23" s="135"/>
      <c r="AA23" s="135"/>
      <c r="AB23" s="135"/>
      <c r="AC23" s="135"/>
      <c r="AD23" s="135"/>
      <c r="AE23" s="135"/>
      <c r="AF23" s="135"/>
      <c r="AG23" s="135"/>
      <c r="AH23" s="135"/>
      <c r="AI23" s="135"/>
      <c r="AJ23" s="135"/>
      <c r="AK23" s="135"/>
      <c r="AL23" s="135"/>
      <c r="AM23" s="135"/>
      <c r="AN23" s="135"/>
      <c r="AO23" s="135"/>
      <c r="AP23" s="135"/>
      <c r="AQ23" s="135"/>
      <c r="AR23" s="135"/>
      <c r="AS23" s="135"/>
      <c r="AT23" s="135"/>
      <c r="AU23" s="135"/>
      <c r="AV23" s="135"/>
      <c r="AW23" s="135"/>
      <c r="AX23" s="135"/>
      <c r="AY23" s="135"/>
      <c r="AZ23" s="135"/>
    </row>
    <row r="24" spans="1:52">
      <c r="A24" s="5"/>
      <c r="B24" s="13">
        <v>5.15</v>
      </c>
      <c r="C24" s="73"/>
      <c r="D24" s="4"/>
      <c r="E24" s="38" t="s">
        <v>18</v>
      </c>
      <c r="F24" s="32"/>
      <c r="G24" s="32" t="s">
        <v>24</v>
      </c>
      <c r="H24" s="32"/>
      <c r="I24" s="32"/>
      <c r="J24" s="32"/>
      <c r="K24" s="32"/>
      <c r="L24" s="34"/>
      <c r="M24" s="34"/>
      <c r="N24" s="32"/>
      <c r="O24" s="34"/>
      <c r="P24" s="32"/>
      <c r="Q24" s="34"/>
      <c r="R24" s="34"/>
      <c r="S24" s="32"/>
      <c r="T24" s="32"/>
      <c r="U24" s="32"/>
      <c r="V24" s="4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25" customFormat="1">
      <c r="A25" s="120" t="s">
        <v>25</v>
      </c>
      <c r="B25" s="142">
        <f>SUM(A31,-B11)</f>
        <v>19610</v>
      </c>
      <c r="C25" s="122">
        <v>805</v>
      </c>
      <c r="D25" s="121">
        <f>B25-C25-E25</f>
        <v>17652.400000000001</v>
      </c>
      <c r="E25" s="121">
        <f>SUM(F25:BE25)</f>
        <v>1152.5999999999999</v>
      </c>
      <c r="F25" s="123">
        <v>236</v>
      </c>
      <c r="G25" s="123">
        <v>200</v>
      </c>
      <c r="H25" s="123">
        <v>102</v>
      </c>
      <c r="I25" s="123">
        <v>123.6</v>
      </c>
      <c r="J25" s="123">
        <v>160</v>
      </c>
      <c r="K25" s="123">
        <v>125</v>
      </c>
      <c r="L25" s="123">
        <v>100</v>
      </c>
      <c r="M25" s="123">
        <v>106</v>
      </c>
      <c r="N25" s="123"/>
      <c r="O25" s="123"/>
      <c r="P25" s="123"/>
      <c r="Q25" s="123"/>
      <c r="R25" s="123"/>
      <c r="S25" s="123"/>
      <c r="T25" s="123"/>
      <c r="U25" s="121"/>
      <c r="V25" s="121"/>
      <c r="W25" s="121"/>
      <c r="X25" s="121"/>
      <c r="Y25" s="121"/>
      <c r="Z25" s="124"/>
      <c r="AA25" s="124"/>
      <c r="AB25" s="124"/>
      <c r="AC25" s="124"/>
      <c r="AD25" s="124"/>
      <c r="AE25" s="124"/>
      <c r="AF25" s="124"/>
      <c r="AG25" s="124"/>
      <c r="AH25" s="124"/>
      <c r="AI25" s="124"/>
      <c r="AJ25" s="124"/>
      <c r="AK25" s="124"/>
      <c r="AL25" s="124"/>
      <c r="AM25" s="124"/>
      <c r="AN25" s="124"/>
      <c r="AO25" s="124"/>
      <c r="AP25" s="124"/>
      <c r="AQ25" s="124"/>
      <c r="AR25" s="124"/>
      <c r="AS25" s="124"/>
      <c r="AT25" s="124"/>
      <c r="AU25" s="124"/>
      <c r="AV25" s="124"/>
      <c r="AW25" s="124"/>
      <c r="AX25" s="124"/>
      <c r="AY25" s="124"/>
      <c r="AZ25" s="124"/>
    </row>
    <row r="26" spans="1:52">
      <c r="A26" s="37" t="s">
        <v>45</v>
      </c>
      <c r="B26" s="13">
        <v>5.15</v>
      </c>
      <c r="C26" s="30"/>
      <c r="D26" s="116"/>
      <c r="E26" s="38" t="s">
        <v>26</v>
      </c>
      <c r="F26" s="32"/>
      <c r="G26" s="32"/>
      <c r="H26" s="32"/>
      <c r="I26" s="32"/>
      <c r="J26" s="32"/>
      <c r="K26" s="32"/>
      <c r="L26" s="113"/>
      <c r="M26" s="4"/>
      <c r="N26" s="113"/>
      <c r="O26" s="113"/>
      <c r="P26" s="32"/>
      <c r="Q26" s="32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11" customFormat="1">
      <c r="A27" s="108" t="s">
        <v>6</v>
      </c>
      <c r="B27" s="102">
        <v>12000</v>
      </c>
      <c r="C27" s="103">
        <f>SUM(F30,G30)</f>
        <v>340</v>
      </c>
      <c r="D27" s="102">
        <f>B27-C27-E27</f>
        <v>11490</v>
      </c>
      <c r="E27" s="102">
        <f>SUM(F27:BE27)</f>
        <v>170</v>
      </c>
      <c r="F27" s="109">
        <v>170</v>
      </c>
      <c r="G27" s="109"/>
      <c r="H27" s="109"/>
      <c r="I27" s="109"/>
      <c r="J27" s="109"/>
      <c r="K27" s="109"/>
      <c r="L27" s="109"/>
      <c r="M27" s="109"/>
      <c r="N27" s="109"/>
      <c r="O27" s="109"/>
      <c r="P27" s="109"/>
      <c r="Q27" s="109"/>
      <c r="R27" s="109"/>
      <c r="S27" s="109"/>
      <c r="T27" s="102"/>
      <c r="U27" s="102"/>
      <c r="V27" s="102"/>
      <c r="W27" s="102"/>
      <c r="X27" s="102"/>
      <c r="Y27" s="102"/>
      <c r="Z27" s="110"/>
      <c r="AA27" s="110"/>
      <c r="AB27" s="110"/>
      <c r="AC27" s="110"/>
      <c r="AD27" s="110"/>
      <c r="AE27" s="110"/>
      <c r="AF27" s="110"/>
      <c r="AG27" s="110"/>
      <c r="AH27" s="110"/>
      <c r="AI27" s="110"/>
      <c r="AJ27" s="110"/>
      <c r="AK27" s="110"/>
      <c r="AL27" s="110"/>
      <c r="AM27" s="110"/>
      <c r="AN27" s="110"/>
      <c r="AO27" s="110"/>
      <c r="AP27" s="110"/>
      <c r="AQ27" s="110"/>
      <c r="AR27" s="110"/>
      <c r="AS27" s="110"/>
      <c r="AT27" s="110"/>
      <c r="AU27" s="110"/>
      <c r="AV27" s="110"/>
      <c r="AW27" s="110"/>
      <c r="AX27" s="110"/>
      <c r="AY27" s="110"/>
      <c r="AZ27" s="110"/>
    </row>
    <row r="28" spans="1:52">
      <c r="A28" s="88" t="s">
        <v>35</v>
      </c>
      <c r="B28" s="19">
        <v>4.1500000000000004</v>
      </c>
      <c r="C28" s="18" t="s">
        <v>36</v>
      </c>
      <c r="D28" s="7"/>
      <c r="E28" s="38" t="s">
        <v>44</v>
      </c>
      <c r="F28" s="32" t="s">
        <v>62</v>
      </c>
      <c r="G28" s="32"/>
      <c r="H28" s="13"/>
      <c r="I28" s="32"/>
      <c r="J28" s="32"/>
      <c r="K28" s="32"/>
      <c r="L28" s="113"/>
      <c r="M28" s="113"/>
      <c r="N28" s="113"/>
      <c r="O28" s="113"/>
      <c r="P28" s="32"/>
      <c r="Q28" s="32"/>
      <c r="R28" s="32"/>
      <c r="S28" s="32"/>
      <c r="T28" s="4"/>
      <c r="U28" s="4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8" customFormat="1">
      <c r="A29" s="16" t="s">
        <v>12</v>
      </c>
      <c r="B29" s="11">
        <f>SUM(B15,B17,B19,B21,B23,B25,B27)</f>
        <v>160610</v>
      </c>
      <c r="C29" s="17">
        <f>SUM(C15,C17,C19,C21,C23,C25,C27)</f>
        <v>18135.010000000002</v>
      </c>
      <c r="D29" s="9">
        <f>SUM(D15,D17,D19,D21,D23,D25,D27)</f>
        <v>106496.19</v>
      </c>
      <c r="E29" s="9">
        <f>SUM(E15,E17,E19,E21,E23,E25,E27)</f>
        <v>35978.799999999996</v>
      </c>
      <c r="F29" s="40"/>
      <c r="G29" s="40"/>
      <c r="H29" s="40"/>
      <c r="I29" s="40"/>
      <c r="J29" s="40"/>
      <c r="K29" s="40"/>
      <c r="L29" s="40"/>
      <c r="M29" s="40"/>
      <c r="N29" s="33"/>
      <c r="O29" s="33"/>
      <c r="P29" s="33"/>
      <c r="Q29" s="33"/>
      <c r="R29" s="33"/>
      <c r="S29" s="33"/>
      <c r="T29" s="9"/>
      <c r="U29" s="9"/>
      <c r="V29" s="9"/>
      <c r="W29" s="9"/>
      <c r="X29" s="9"/>
      <c r="Y29" s="9"/>
      <c r="Z29" s="9"/>
      <c r="AA29" s="9"/>
      <c r="AB29" s="9"/>
      <c r="AC29" s="9"/>
      <c r="AD29" s="9"/>
      <c r="AE29" s="9"/>
      <c r="AF29" s="9"/>
      <c r="AG29" s="9"/>
      <c r="AH29" s="9"/>
      <c r="AI29" s="9"/>
      <c r="AJ29" s="9"/>
      <c r="AK29" s="9"/>
      <c r="AL29" s="9"/>
      <c r="AM29" s="9"/>
      <c r="AN29" s="9"/>
      <c r="AO29" s="9"/>
      <c r="AP29" s="9"/>
      <c r="AQ29" s="9"/>
      <c r="AR29" s="9"/>
      <c r="AS29" s="9"/>
      <c r="AT29" s="9"/>
      <c r="AU29" s="9"/>
      <c r="AV29" s="9"/>
      <c r="AW29" s="9"/>
      <c r="AX29" s="9"/>
      <c r="AY29" s="9"/>
      <c r="AZ29" s="9"/>
    </row>
    <row r="30" spans="1:52" s="2" customFormat="1">
      <c r="A30" s="42"/>
      <c r="B30" s="100"/>
      <c r="D30" s="43"/>
      <c r="E30" s="43"/>
      <c r="F30" s="88">
        <v>170</v>
      </c>
      <c r="G30" s="88">
        <v>170</v>
      </c>
      <c r="H30" s="43"/>
      <c r="I30" s="43"/>
      <c r="J30" s="43"/>
      <c r="K30" s="43"/>
      <c r="L30" s="43"/>
      <c r="M30" s="43"/>
      <c r="N30" s="43"/>
      <c r="O30" s="43"/>
      <c r="P30" s="43"/>
      <c r="Q30" s="43"/>
      <c r="R30" s="43"/>
      <c r="S30" s="43"/>
      <c r="T30" s="43"/>
      <c r="U30" s="43"/>
    </row>
    <row r="31" spans="1:52">
      <c r="A31" s="95">
        <v>20000</v>
      </c>
      <c r="B31" s="96" t="s">
        <v>48</v>
      </c>
      <c r="C31" s="2"/>
      <c r="E31" s="2"/>
      <c r="F31" s="52" t="s">
        <v>57</v>
      </c>
      <c r="G31" s="52" t="s">
        <v>58</v>
      </c>
      <c r="H31" s="2"/>
      <c r="I31" s="2"/>
      <c r="J31" s="74" t="s">
        <v>30</v>
      </c>
      <c r="K31" s="77">
        <f>SUM(B12,B29)</f>
        <v>376000</v>
      </c>
      <c r="L31" s="2"/>
      <c r="M31" s="61" t="s">
        <v>33</v>
      </c>
      <c r="N31" s="77">
        <f>SUM(A39,A48,A58)</f>
        <v>205299</v>
      </c>
      <c r="O31" s="2"/>
    </row>
    <row r="32" spans="1:52">
      <c r="G32" s="20"/>
      <c r="H32" s="2"/>
      <c r="I32" s="2"/>
      <c r="J32" s="74" t="s">
        <v>32</v>
      </c>
      <c r="K32" s="76">
        <f>SUM(K31,-K33)</f>
        <v>63187.31</v>
      </c>
      <c r="L32" s="2"/>
      <c r="M32" s="78" t="s">
        <v>34</v>
      </c>
      <c r="N32" s="79">
        <f>SUM(N31,-K32)</f>
        <v>142111.69</v>
      </c>
      <c r="P32" s="2"/>
      <c r="R32"/>
    </row>
    <row r="33" spans="1:16">
      <c r="A33" s="22" t="s">
        <v>13</v>
      </c>
      <c r="B33" s="22" t="s">
        <v>14</v>
      </c>
      <c r="C33" s="22" t="s">
        <v>15</v>
      </c>
      <c r="D33" s="22" t="s">
        <v>16</v>
      </c>
      <c r="E33" s="23"/>
      <c r="F33" s="24"/>
      <c r="G33" s="23"/>
      <c r="H33" s="24"/>
      <c r="I33" s="24"/>
      <c r="J33" s="74" t="s">
        <v>31</v>
      </c>
      <c r="K33" s="77">
        <f>SUM(D12,D29)</f>
        <v>312812.69</v>
      </c>
      <c r="L33" s="2"/>
    </row>
    <row r="34" spans="1:16">
      <c r="A34" s="21">
        <f>SUM(B34:C34)</f>
        <v>0</v>
      </c>
      <c r="B34" s="23">
        <v>0</v>
      </c>
      <c r="C34" s="25">
        <f>SUM(D34:R34)</f>
        <v>0</v>
      </c>
      <c r="D34" s="28"/>
      <c r="E34" s="29"/>
      <c r="F34" s="29"/>
      <c r="G34" s="29"/>
      <c r="H34" s="29"/>
      <c r="I34" s="29"/>
      <c r="J34" s="97"/>
      <c r="K34" s="2"/>
    </row>
    <row r="35" spans="1:16">
      <c r="A35" s="21"/>
      <c r="B35" s="23"/>
      <c r="C35" s="23"/>
      <c r="D35" s="27"/>
      <c r="E35" s="27"/>
      <c r="F35" s="27"/>
      <c r="G35" s="27"/>
      <c r="H35" s="27"/>
      <c r="I35" s="27"/>
      <c r="J35" s="98"/>
    </row>
    <row r="36" spans="1:16">
      <c r="A36" s="21">
        <f>SUM(B36:C36)</f>
        <v>20000</v>
      </c>
      <c r="B36" s="23">
        <v>0</v>
      </c>
      <c r="C36" s="44">
        <f>SUM(D36:R36)</f>
        <v>20000</v>
      </c>
      <c r="D36" s="29">
        <v>20000</v>
      </c>
      <c r="E36" s="28"/>
      <c r="F36" s="28"/>
      <c r="G36" s="28"/>
      <c r="H36" s="28"/>
      <c r="I36" s="29"/>
      <c r="J36" s="50"/>
      <c r="K36" s="2"/>
    </row>
    <row r="37" spans="1:16">
      <c r="A37" s="21"/>
      <c r="B37" s="23"/>
      <c r="C37" s="23"/>
      <c r="D37" s="86">
        <v>43297</v>
      </c>
      <c r="E37" s="27"/>
      <c r="F37" s="27"/>
      <c r="G37" s="27"/>
      <c r="H37" s="27"/>
      <c r="I37" s="27"/>
    </row>
    <row r="38" spans="1:16">
      <c r="A38" s="21">
        <f>SUM(B38:C38)</f>
        <v>20000</v>
      </c>
      <c r="B38" s="23">
        <v>0</v>
      </c>
      <c r="C38" s="25">
        <f>SUM(D38:R38)</f>
        <v>20000</v>
      </c>
      <c r="D38" s="28">
        <v>10000</v>
      </c>
      <c r="E38" s="28"/>
      <c r="F38" s="28"/>
      <c r="G38" s="154">
        <v>10000</v>
      </c>
      <c r="H38" s="28"/>
      <c r="I38" s="29"/>
    </row>
    <row r="39" spans="1:16">
      <c r="A39" s="19">
        <f>SUM(A34,A36,A38)</f>
        <v>40000</v>
      </c>
      <c r="B39" s="23">
        <f>SUM(B34,B36,B38)</f>
        <v>0</v>
      </c>
      <c r="C39" s="22">
        <f>SUM(C34,C36,C38)</f>
        <v>40000</v>
      </c>
      <c r="D39" s="86">
        <v>43275</v>
      </c>
      <c r="E39" s="36"/>
      <c r="F39" s="27"/>
      <c r="G39" s="154" t="s">
        <v>70</v>
      </c>
      <c r="H39" s="23"/>
      <c r="I39" s="24"/>
      <c r="M39" s="152" t="s">
        <v>60</v>
      </c>
      <c r="P39" s="12"/>
    </row>
    <row r="40" spans="1:16">
      <c r="A40" s="75" t="s">
        <v>39</v>
      </c>
      <c r="D40" s="35" t="s">
        <v>28</v>
      </c>
      <c r="E40" s="83">
        <v>20180624</v>
      </c>
      <c r="F40" s="83">
        <v>5.24</v>
      </c>
      <c r="G40" s="2"/>
      <c r="I40" s="2"/>
      <c r="M40" s="12">
        <v>20180328</v>
      </c>
      <c r="N40" s="22">
        <v>170000</v>
      </c>
    </row>
    <row r="41" spans="1:16">
      <c r="A41" s="35" t="s">
        <v>17</v>
      </c>
      <c r="B41" s="39"/>
      <c r="C41" s="23"/>
      <c r="D41" s="50"/>
      <c r="K41" s="94"/>
      <c r="M41" s="12"/>
      <c r="N41" s="22"/>
    </row>
    <row r="42" spans="1:16">
      <c r="A42" s="22" t="s">
        <v>13</v>
      </c>
      <c r="B42" s="22" t="s">
        <v>14</v>
      </c>
      <c r="C42" s="22" t="s">
        <v>15</v>
      </c>
      <c r="D42" s="22" t="s">
        <v>16</v>
      </c>
      <c r="E42" s="23"/>
      <c r="F42" s="24"/>
      <c r="G42" s="23"/>
      <c r="H42" s="24"/>
      <c r="I42" s="24"/>
    </row>
    <row r="43" spans="1:16">
      <c r="A43" s="21">
        <f>SUM(B43:C43)</f>
        <v>137900</v>
      </c>
      <c r="B43" s="23">
        <v>137900</v>
      </c>
      <c r="C43" s="25">
        <f>SUM(D43:U43)</f>
        <v>0</v>
      </c>
      <c r="D43" s="28"/>
      <c r="E43" s="29"/>
      <c r="F43" s="29"/>
      <c r="G43" s="29"/>
      <c r="H43" s="29"/>
      <c r="I43" s="29"/>
    </row>
    <row r="44" spans="1:16">
      <c r="A44" s="21"/>
      <c r="B44" s="23"/>
      <c r="C44" s="23"/>
      <c r="D44" s="26"/>
      <c r="E44" s="27"/>
      <c r="F44" s="27"/>
      <c r="G44" s="27"/>
      <c r="H44" s="27"/>
      <c r="I44" s="27"/>
    </row>
    <row r="45" spans="1:16">
      <c r="A45" s="21">
        <f>SUM(B45:C45)</f>
        <v>1399</v>
      </c>
      <c r="B45" s="23"/>
      <c r="C45" s="25">
        <f>SUM(D45:U45)</f>
        <v>1399</v>
      </c>
      <c r="D45" s="150">
        <v>1399</v>
      </c>
      <c r="E45" s="28"/>
      <c r="F45" s="29"/>
      <c r="G45" s="28"/>
      <c r="H45" s="29"/>
      <c r="I45" s="29"/>
    </row>
    <row r="46" spans="1:16">
      <c r="A46" s="21"/>
      <c r="B46" s="23"/>
      <c r="C46" s="23" t="s">
        <v>61</v>
      </c>
      <c r="D46" s="87">
        <v>43517</v>
      </c>
      <c r="E46" s="27"/>
      <c r="F46" s="27"/>
      <c r="G46" s="27"/>
      <c r="H46" s="27"/>
      <c r="I46" s="27"/>
      <c r="J46" s="74" t="s">
        <v>59</v>
      </c>
      <c r="K46"/>
    </row>
    <row r="47" spans="1:16">
      <c r="A47" s="21">
        <f>SUM(B47:C47)</f>
        <v>0</v>
      </c>
      <c r="B47" s="23">
        <v>0</v>
      </c>
      <c r="C47" s="25">
        <f>SUM(D47:U47)</f>
        <v>0</v>
      </c>
      <c r="D47" s="28"/>
      <c r="E47" s="28"/>
      <c r="F47" s="28"/>
      <c r="G47" s="28"/>
      <c r="H47" s="28"/>
      <c r="I47" s="28"/>
    </row>
    <row r="48" spans="1:16">
      <c r="A48" s="22">
        <f>SUM(A43,A45,A47)</f>
        <v>139299</v>
      </c>
      <c r="B48" s="23">
        <f>SUM(B43,B45,B47)</f>
        <v>137900</v>
      </c>
      <c r="C48" s="23">
        <f>SUM(C43,C45,C47)</f>
        <v>1399</v>
      </c>
      <c r="D48" s="27"/>
      <c r="E48" s="27"/>
      <c r="F48" s="27"/>
      <c r="G48" s="27"/>
      <c r="H48" s="27"/>
      <c r="I48" s="27"/>
    </row>
    <row r="51" spans="1:10">
      <c r="A51" s="35" t="s">
        <v>21</v>
      </c>
      <c r="B51" s="61"/>
    </row>
    <row r="52" spans="1:10">
      <c r="A52" s="22" t="s">
        <v>13</v>
      </c>
      <c r="B52" s="22" t="s">
        <v>14</v>
      </c>
      <c r="C52" s="22" t="s">
        <v>15</v>
      </c>
      <c r="D52" s="22" t="s">
        <v>16</v>
      </c>
      <c r="E52" s="23"/>
      <c r="F52" s="24"/>
      <c r="G52" s="23"/>
      <c r="H52" s="24"/>
      <c r="I52" s="24"/>
    </row>
    <row r="53" spans="1:10">
      <c r="A53" s="21">
        <f>SUM(B53:C53)</f>
        <v>0</v>
      </c>
      <c r="B53" s="23">
        <v>0</v>
      </c>
      <c r="C53" s="25">
        <f>SUM(D53:U53)</f>
        <v>0</v>
      </c>
      <c r="D53" s="28"/>
      <c r="E53" s="29"/>
      <c r="F53" s="29"/>
      <c r="G53" s="29"/>
      <c r="H53" s="29"/>
      <c r="I53" s="29"/>
    </row>
    <row r="54" spans="1:10">
      <c r="A54" s="21"/>
      <c r="B54" s="23"/>
      <c r="C54" s="23"/>
      <c r="D54" s="27"/>
      <c r="E54" s="27"/>
      <c r="F54" s="27"/>
      <c r="G54" s="27"/>
      <c r="H54" s="27"/>
      <c r="I54" s="27"/>
    </row>
    <row r="55" spans="1:10">
      <c r="A55" s="21">
        <f>SUM(B55:C55)</f>
        <v>26000</v>
      </c>
      <c r="B55" s="23">
        <v>0</v>
      </c>
      <c r="C55" s="25">
        <f>SUM(D55:U55)</f>
        <v>26000</v>
      </c>
      <c r="D55" s="28">
        <v>26000</v>
      </c>
      <c r="E55" s="28"/>
      <c r="F55" s="28"/>
      <c r="G55" s="29"/>
      <c r="H55" s="29"/>
      <c r="I55" s="29"/>
    </row>
    <row r="56" spans="1:10">
      <c r="A56" s="21"/>
      <c r="B56" s="23"/>
      <c r="C56" s="23"/>
      <c r="D56" s="27">
        <v>43232</v>
      </c>
      <c r="E56" s="87" t="s">
        <v>52</v>
      </c>
      <c r="F56" s="27"/>
      <c r="G56" s="27"/>
      <c r="H56" s="27"/>
      <c r="I56" s="27"/>
      <c r="J56" s="50"/>
    </row>
    <row r="57" spans="1:10">
      <c r="A57" s="21">
        <f>SUM(B57:C57)</f>
        <v>0</v>
      </c>
      <c r="B57" s="23">
        <v>0</v>
      </c>
      <c r="C57" s="25">
        <f>SUM(D57:U57)</f>
        <v>0</v>
      </c>
      <c r="D57" s="29"/>
      <c r="E57" s="29"/>
      <c r="F57" s="29"/>
      <c r="G57" s="29"/>
      <c r="H57" s="29"/>
      <c r="I57" s="29"/>
    </row>
    <row r="58" spans="1:10">
      <c r="A58" s="22">
        <f>SUM(A53,A55,A57)</f>
        <v>26000</v>
      </c>
      <c r="B58" s="23">
        <f>SUM(B53,B55,B57)</f>
        <v>0</v>
      </c>
      <c r="C58" s="23">
        <f>SUM(C53,C55,C57)</f>
        <v>26000</v>
      </c>
      <c r="D58" s="27"/>
      <c r="E58" s="27"/>
      <c r="F58" s="27"/>
      <c r="G58" s="27"/>
      <c r="H58" s="27"/>
      <c r="I58" s="27"/>
    </row>
    <row r="60" spans="1:10">
      <c r="A60" s="89" t="s">
        <v>37</v>
      </c>
      <c r="B60" s="83" t="s">
        <v>38</v>
      </c>
      <c r="C60" s="74"/>
      <c r="E60" s="22"/>
      <c r="F60" s="22"/>
      <c r="G60" s="22"/>
      <c r="H60" s="22"/>
      <c r="I60" s="22"/>
    </row>
    <row r="61" spans="1:10">
      <c r="A61" s="89"/>
      <c r="B61" s="90">
        <v>42990</v>
      </c>
      <c r="C61" s="74"/>
      <c r="E61" s="22"/>
      <c r="F61" s="22"/>
      <c r="G61" s="22"/>
      <c r="H61" s="22"/>
      <c r="I61" s="22"/>
    </row>
    <row r="62" spans="1:10">
      <c r="A62" s="89" t="s">
        <v>37</v>
      </c>
      <c r="B62" s="74">
        <v>30000</v>
      </c>
    </row>
    <row r="64" spans="1:10">
      <c r="A64" s="91" t="s">
        <v>50</v>
      </c>
    </row>
    <row r="65" spans="1:26">
      <c r="A65" s="91" t="s">
        <v>40</v>
      </c>
    </row>
    <row r="66" spans="1:26">
      <c r="A66" s="93" t="s">
        <v>43</v>
      </c>
      <c r="B66" s="59">
        <f>SUM(C66:Z78)</f>
        <v>753913.5</v>
      </c>
      <c r="C66" s="12">
        <v>1724</v>
      </c>
      <c r="D66" s="12">
        <v>1174.3</v>
      </c>
      <c r="E66" s="12">
        <v>366.3</v>
      </c>
      <c r="F66" s="12">
        <v>2683.1</v>
      </c>
      <c r="G66" s="12">
        <v>1880</v>
      </c>
      <c r="H66" s="12">
        <v>1656</v>
      </c>
      <c r="I66" s="12">
        <v>2160</v>
      </c>
      <c r="J66" s="12">
        <v>1174.3</v>
      </c>
      <c r="K66" s="12">
        <v>10690</v>
      </c>
      <c r="L66" s="12">
        <v>8936.2000000000007</v>
      </c>
      <c r="M66" s="12">
        <v>6080</v>
      </c>
      <c r="N66" s="12">
        <v>5368</v>
      </c>
      <c r="O66" s="12">
        <v>4500</v>
      </c>
      <c r="P66" s="12">
        <v>3300</v>
      </c>
      <c r="Q66" s="12">
        <v>6300</v>
      </c>
      <c r="R66" s="12">
        <v>698</v>
      </c>
      <c r="S66" s="12">
        <v>1568.5</v>
      </c>
      <c r="T66" s="12">
        <v>2530</v>
      </c>
      <c r="U66" s="12">
        <v>5560</v>
      </c>
      <c r="V66" s="12">
        <v>7862.3</v>
      </c>
      <c r="W66" s="12">
        <v>2358</v>
      </c>
      <c r="X66" s="12">
        <v>793.8</v>
      </c>
      <c r="Y66" s="12">
        <v>3590</v>
      </c>
      <c r="Z66" s="12">
        <v>3560</v>
      </c>
    </row>
    <row r="67" spans="1:26">
      <c r="C67" s="12">
        <v>1317.5</v>
      </c>
      <c r="D67" s="12">
        <v>7536.5</v>
      </c>
      <c r="E67" s="12">
        <v>865.3</v>
      </c>
      <c r="F67" s="12">
        <v>9880</v>
      </c>
      <c r="G67" s="12">
        <v>15250</v>
      </c>
      <c r="H67" s="12">
        <v>1450</v>
      </c>
      <c r="I67" s="12">
        <v>6000</v>
      </c>
      <c r="J67" s="12">
        <v>1872.8</v>
      </c>
      <c r="K67" s="12">
        <v>220.3</v>
      </c>
      <c r="L67" s="12">
        <v>1100</v>
      </c>
      <c r="M67" s="12">
        <v>1562</v>
      </c>
      <c r="N67" s="12">
        <v>302.60000000000002</v>
      </c>
      <c r="O67" s="12">
        <v>3530</v>
      </c>
      <c r="P67" s="12">
        <v>8800</v>
      </c>
      <c r="Q67" s="12">
        <v>9860</v>
      </c>
      <c r="R67" s="12">
        <v>1532.6</v>
      </c>
      <c r="S67" s="12">
        <v>3566</v>
      </c>
      <c r="T67" s="12">
        <v>1365</v>
      </c>
      <c r="U67" s="12">
        <v>6538</v>
      </c>
      <c r="V67" s="12">
        <v>756.6</v>
      </c>
      <c r="W67" s="12">
        <v>5683.2</v>
      </c>
      <c r="X67" s="12">
        <v>2950</v>
      </c>
      <c r="Y67" s="12">
        <v>2000</v>
      </c>
      <c r="Z67" s="12">
        <v>7690.3</v>
      </c>
    </row>
    <row r="68" spans="1:26">
      <c r="C68" s="12">
        <v>6653.2</v>
      </c>
      <c r="D68" s="12">
        <v>256.5</v>
      </c>
      <c r="E68" s="12">
        <v>8890</v>
      </c>
      <c r="F68" s="12">
        <v>1050</v>
      </c>
      <c r="G68" s="12">
        <v>180</v>
      </c>
      <c r="H68" s="12">
        <v>2265.6</v>
      </c>
      <c r="I68" s="12">
        <v>1450</v>
      </c>
      <c r="J68" s="12">
        <v>7800</v>
      </c>
      <c r="K68" s="12">
        <v>9562.6</v>
      </c>
      <c r="L68" s="12">
        <v>855</v>
      </c>
      <c r="M68" s="12">
        <v>2202.5</v>
      </c>
      <c r="N68" s="12">
        <v>8865.6</v>
      </c>
      <c r="O68" s="12">
        <v>4263.5</v>
      </c>
      <c r="P68" s="12">
        <v>7696</v>
      </c>
      <c r="Q68" s="12">
        <v>5568</v>
      </c>
      <c r="R68" s="12">
        <v>7800</v>
      </c>
      <c r="S68" s="12">
        <v>221</v>
      </c>
      <c r="T68" s="12">
        <v>180</v>
      </c>
      <c r="U68" s="12">
        <v>8500</v>
      </c>
      <c r="V68" s="12">
        <v>12458</v>
      </c>
      <c r="W68" s="12">
        <v>2532.6</v>
      </c>
      <c r="X68" s="12">
        <v>3690</v>
      </c>
      <c r="Y68" s="12">
        <v>780</v>
      </c>
      <c r="Z68" s="12">
        <v>8865.7000000000007</v>
      </c>
    </row>
    <row r="69" spans="1:26">
      <c r="C69" s="12">
        <v>7736.6</v>
      </c>
      <c r="D69" s="12">
        <v>3212</v>
      </c>
      <c r="E69" s="12">
        <v>8552.5</v>
      </c>
      <c r="F69" s="12">
        <v>7736</v>
      </c>
      <c r="G69" s="12">
        <v>6588</v>
      </c>
      <c r="H69" s="12">
        <v>1863</v>
      </c>
      <c r="I69" s="12">
        <v>5368.3</v>
      </c>
      <c r="J69" s="12">
        <v>536</v>
      </c>
      <c r="K69" s="12">
        <v>782.8</v>
      </c>
      <c r="L69" s="12">
        <v>972.1</v>
      </c>
      <c r="M69" s="12">
        <v>1837.3</v>
      </c>
      <c r="N69" s="12">
        <v>6190.2</v>
      </c>
      <c r="O69" s="12">
        <v>8367.7999999999993</v>
      </c>
      <c r="P69" s="12">
        <v>212.5</v>
      </c>
      <c r="Q69" s="12">
        <v>583</v>
      </c>
      <c r="R69" s="12">
        <v>2312</v>
      </c>
      <c r="S69" s="12">
        <v>1835</v>
      </c>
      <c r="T69" s="12">
        <v>9563</v>
      </c>
      <c r="U69" s="12">
        <v>980</v>
      </c>
      <c r="V69" s="12">
        <v>1622</v>
      </c>
      <c r="W69" s="12">
        <v>8682</v>
      </c>
      <c r="X69" s="12">
        <v>2050</v>
      </c>
      <c r="Y69" s="12">
        <v>3536</v>
      </c>
      <c r="Z69" s="12">
        <v>17000</v>
      </c>
    </row>
    <row r="70" spans="1:26">
      <c r="C70" s="12">
        <v>3265</v>
      </c>
      <c r="D70" s="12">
        <v>2725.1</v>
      </c>
      <c r="E70" s="12">
        <v>2483</v>
      </c>
      <c r="F70" s="12">
        <v>9568</v>
      </c>
      <c r="G70" s="12">
        <v>2537</v>
      </c>
      <c r="H70" s="12">
        <v>6838.5</v>
      </c>
      <c r="I70" s="12">
        <v>863.7</v>
      </c>
      <c r="J70" s="12">
        <v>2135</v>
      </c>
      <c r="K70" s="12">
        <v>2723</v>
      </c>
      <c r="L70" s="12">
        <v>7569</v>
      </c>
      <c r="M70" s="12">
        <v>1500</v>
      </c>
      <c r="N70" s="12">
        <v>6937</v>
      </c>
      <c r="O70" s="12">
        <v>3578</v>
      </c>
      <c r="P70" s="12">
        <v>5750</v>
      </c>
      <c r="Q70" s="12">
        <v>3560</v>
      </c>
      <c r="R70" s="12">
        <v>6900</v>
      </c>
      <c r="S70" s="12">
        <v>9852</v>
      </c>
      <c r="T70" s="12">
        <v>5200</v>
      </c>
      <c r="U70" s="12">
        <v>7865</v>
      </c>
      <c r="V70" s="12">
        <v>4220</v>
      </c>
      <c r="W70" s="12">
        <v>9860</v>
      </c>
      <c r="X70" s="12">
        <v>2566.3000000000002</v>
      </c>
      <c r="Y70" s="12">
        <v>1836.5</v>
      </c>
      <c r="Z70" s="12">
        <v>4110</v>
      </c>
    </row>
    <row r="71" spans="1:26">
      <c r="C71" s="12">
        <v>3865.5</v>
      </c>
      <c r="D71" s="12">
        <v>5000</v>
      </c>
      <c r="E71" s="12">
        <v>4530</v>
      </c>
      <c r="F71" s="12">
        <v>6533</v>
      </c>
      <c r="G71" s="12">
        <v>962</v>
      </c>
      <c r="H71" s="12">
        <v>2980</v>
      </c>
      <c r="I71" s="12">
        <v>10836</v>
      </c>
      <c r="J71" s="12">
        <v>22800</v>
      </c>
      <c r="K71" s="12">
        <v>8658</v>
      </c>
      <c r="L71" s="12">
        <v>2368.5</v>
      </c>
      <c r="M71" s="12">
        <v>6136.8</v>
      </c>
      <c r="N71" s="12">
        <v>5968.5</v>
      </c>
      <c r="O71" s="12">
        <v>6523</v>
      </c>
      <c r="P71" s="12">
        <v>2900</v>
      </c>
      <c r="Q71" s="12">
        <v>1800</v>
      </c>
      <c r="R71" s="12">
        <v>5980</v>
      </c>
      <c r="S71" s="12">
        <v>5165</v>
      </c>
      <c r="T71" s="12">
        <v>21000</v>
      </c>
      <c r="U71" s="12">
        <v>993.5</v>
      </c>
      <c r="V71" s="12">
        <v>7635</v>
      </c>
      <c r="W71" s="12">
        <v>8396</v>
      </c>
      <c r="X71" s="12">
        <v>2365</v>
      </c>
      <c r="Y71" s="12">
        <v>9635</v>
      </c>
      <c r="Z71" s="12">
        <v>4863.5</v>
      </c>
    </row>
    <row r="72" spans="1:26">
      <c r="C72" s="12">
        <v>4250</v>
      </c>
      <c r="D72" s="12">
        <v>1400</v>
      </c>
      <c r="E72" s="12">
        <v>2836</v>
      </c>
      <c r="F72" s="12">
        <v>8967</v>
      </c>
      <c r="G72" s="12">
        <v>1000</v>
      </c>
      <c r="H72" s="12">
        <v>995</v>
      </c>
      <c r="I72" s="12">
        <v>992</v>
      </c>
      <c r="J72" s="12">
        <v>998</v>
      </c>
      <c r="K72" s="12">
        <v>997.6</v>
      </c>
      <c r="L72" s="12">
        <v>986.5</v>
      </c>
      <c r="M72" s="12">
        <v>835</v>
      </c>
      <c r="N72" s="12">
        <v>1486</v>
      </c>
      <c r="O72" s="12">
        <v>683.6</v>
      </c>
      <c r="P72" s="12">
        <v>12865</v>
      </c>
      <c r="Q72" s="12">
        <v>3400</v>
      </c>
      <c r="R72" s="12">
        <v>13500</v>
      </c>
      <c r="S72" s="12">
        <v>1500</v>
      </c>
      <c r="T72" s="12">
        <v>8500</v>
      </c>
      <c r="U72" s="12">
        <v>380</v>
      </c>
      <c r="V72" s="12">
        <v>5500</v>
      </c>
      <c r="W72" s="12">
        <v>660</v>
      </c>
      <c r="X72" s="12"/>
      <c r="Y72" s="12"/>
      <c r="Z72" s="12"/>
    </row>
    <row r="73" spans="1:26">
      <c r="C73" s="12"/>
      <c r="D73" s="12"/>
      <c r="E73" s="12"/>
      <c r="F73" s="12"/>
      <c r="G73" s="12"/>
      <c r="H73" s="12"/>
      <c r="I73" s="12"/>
      <c r="J73" s="12"/>
      <c r="K73" s="12"/>
      <c r="L73" s="12"/>
      <c r="M73" s="12"/>
      <c r="N73" s="12"/>
      <c r="O73" s="12"/>
      <c r="P73" s="12"/>
      <c r="Q73" s="12"/>
      <c r="R73" s="12"/>
      <c r="S73" s="12"/>
      <c r="T73" s="12"/>
      <c r="U73" s="12"/>
      <c r="V73" s="12"/>
      <c r="W73" s="12"/>
      <c r="X73" s="12"/>
      <c r="Y73" s="12"/>
      <c r="Z73" s="12"/>
    </row>
    <row r="74" spans="1:26">
      <c r="C74" s="12"/>
      <c r="D74" s="12"/>
      <c r="E74" s="12"/>
      <c r="F74" s="12"/>
      <c r="G74" s="12"/>
      <c r="H74" s="12"/>
      <c r="I74" s="12"/>
      <c r="J74" s="12"/>
      <c r="K74" s="12"/>
      <c r="L74" s="12"/>
      <c r="M74" s="12"/>
      <c r="N74" s="12"/>
      <c r="O74" s="12"/>
      <c r="P74" s="12"/>
      <c r="Q74" s="12"/>
      <c r="R74" s="12"/>
      <c r="S74" s="12"/>
      <c r="T74" s="12"/>
      <c r="U74" s="12"/>
      <c r="V74" s="12"/>
      <c r="W74" s="12"/>
      <c r="X74" s="12"/>
      <c r="Y74" s="12"/>
      <c r="Z74" s="12"/>
    </row>
    <row r="75" spans="1:26">
      <c r="C75" s="12"/>
      <c r="D75" s="12"/>
      <c r="E75" s="12"/>
      <c r="F75" s="12"/>
      <c r="G75" s="12"/>
      <c r="H75" s="12"/>
      <c r="I75" s="12"/>
      <c r="J75" s="12"/>
      <c r="K75" s="12"/>
      <c r="L75" s="12"/>
      <c r="M75" s="12"/>
      <c r="N75" s="12"/>
      <c r="O75" s="12"/>
      <c r="P75" s="12"/>
      <c r="Q75" s="12"/>
      <c r="R75" s="12"/>
      <c r="S75" s="12"/>
      <c r="T75" s="12"/>
      <c r="U75" s="12"/>
      <c r="V75" s="12"/>
      <c r="W75" s="12"/>
      <c r="X75" s="12"/>
      <c r="Y75" s="12"/>
      <c r="Z75" s="12"/>
    </row>
    <row r="76" spans="1:26">
      <c r="C76" s="12"/>
      <c r="D76" s="12"/>
      <c r="E76" s="12"/>
      <c r="F76" s="12"/>
      <c r="G76" s="12"/>
      <c r="H76" s="12"/>
      <c r="I76" s="12"/>
      <c r="J76" s="12"/>
      <c r="K76" s="12"/>
      <c r="L76" s="12"/>
      <c r="M76" s="12"/>
      <c r="N76" s="12"/>
      <c r="O76" s="12"/>
      <c r="P76" s="12"/>
      <c r="Q76" s="12"/>
      <c r="R76" s="12"/>
      <c r="S76" s="12"/>
      <c r="T76" s="12"/>
      <c r="U76" s="12"/>
      <c r="V76" s="12"/>
      <c r="W76" s="12"/>
      <c r="X76" s="12"/>
      <c r="Y76" s="12"/>
      <c r="Z76" s="12"/>
    </row>
    <row r="77" spans="1:26">
      <c r="C77" s="12"/>
      <c r="D77" s="12"/>
      <c r="E77" s="12"/>
      <c r="F77" s="12"/>
      <c r="G77" s="12"/>
      <c r="H77" s="12"/>
      <c r="I77" s="12"/>
      <c r="J77" s="12"/>
      <c r="K77" s="12"/>
      <c r="L77" s="12"/>
      <c r="M77" s="12"/>
      <c r="N77" s="12"/>
      <c r="O77" s="12"/>
      <c r="P77" s="12"/>
      <c r="Q77" s="12"/>
      <c r="R77" s="12"/>
      <c r="S77" s="12"/>
      <c r="T77" s="12"/>
      <c r="U77" s="12"/>
      <c r="V77" s="12"/>
      <c r="W77" s="12"/>
      <c r="X77" s="12"/>
      <c r="Y77" s="12"/>
      <c r="Z77" s="12"/>
    </row>
    <row r="78" spans="1:26" s="153" customFormat="1"/>
    <row r="79" spans="1:26" s="153" customFormat="1"/>
  </sheetData>
  <phoneticPr fontId="17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82"/>
  <sheetViews>
    <sheetView zoomScaleNormal="100" workbookViewId="0">
      <pane ySplit="1" topLeftCell="A2" activePane="bottomLeft" state="frozen"/>
      <selection pane="bottomLeft" activeCell="I7" sqref="I7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2.625" style="1" customWidth="1"/>
    <col min="6" max="8" width="10.75" style="1" bestFit="1" customWidth="1"/>
    <col min="9" max="9" width="12" style="1" bestFit="1" customWidth="1"/>
    <col min="10" max="10" width="10.75" style="1" bestFit="1" customWidth="1"/>
    <col min="11" max="11" width="12" style="1" bestFit="1" customWidth="1"/>
    <col min="12" max="13" width="10.75" style="1" bestFit="1" customWidth="1"/>
    <col min="14" max="14" width="12.5" style="1" customWidth="1"/>
    <col min="15" max="15" width="10.75" style="1" bestFit="1" customWidth="1"/>
    <col min="16" max="16" width="12" style="1" bestFit="1" customWidth="1"/>
    <col min="17" max="17" width="9" style="1"/>
    <col min="18" max="24" width="9.625" style="1" bestFit="1" customWidth="1"/>
    <col min="25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2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6" customFormat="1">
      <c r="A3" s="101" t="s">
        <v>9</v>
      </c>
      <c r="B3" s="102">
        <v>114000</v>
      </c>
      <c r="C3" s="103">
        <v>4030</v>
      </c>
      <c r="D3" s="102">
        <f>B3-C3-E3</f>
        <v>105966.7</v>
      </c>
      <c r="E3" s="103">
        <f>SUM(F3:BE3)</f>
        <v>4003.3</v>
      </c>
      <c r="F3" s="104">
        <v>302.60000000000002</v>
      </c>
      <c r="G3" s="104">
        <v>320</v>
      </c>
      <c r="H3" s="104">
        <v>312</v>
      </c>
      <c r="I3" s="104">
        <v>752.5</v>
      </c>
      <c r="J3" s="104">
        <v>300</v>
      </c>
      <c r="K3" s="104">
        <v>332</v>
      </c>
      <c r="L3" s="104">
        <v>532.20000000000005</v>
      </c>
      <c r="M3" s="104">
        <v>432.8</v>
      </c>
      <c r="N3" s="104">
        <v>321</v>
      </c>
      <c r="O3" s="104">
        <v>398.2</v>
      </c>
      <c r="P3" s="104"/>
      <c r="Q3" s="104"/>
      <c r="R3" s="104"/>
      <c r="S3" s="104"/>
      <c r="T3" s="104"/>
      <c r="U3" s="104"/>
      <c r="V3" s="104"/>
      <c r="W3" s="104"/>
      <c r="X3" s="104"/>
      <c r="Y3" s="104"/>
      <c r="Z3" s="104"/>
      <c r="AA3" s="104"/>
      <c r="AB3" s="104"/>
      <c r="AC3" s="104"/>
      <c r="AD3" s="104"/>
      <c r="AE3" s="104"/>
      <c r="AF3" s="104"/>
      <c r="AG3" s="104"/>
      <c r="AH3" s="104"/>
      <c r="AI3" s="105"/>
      <c r="AJ3" s="105"/>
      <c r="AK3" s="105"/>
      <c r="AL3" s="105"/>
      <c r="AM3" s="105"/>
      <c r="AN3" s="105"/>
      <c r="AO3" s="105"/>
      <c r="AP3" s="105"/>
      <c r="AQ3" s="105"/>
      <c r="AR3" s="105"/>
      <c r="AS3" s="105"/>
      <c r="AT3" s="105"/>
      <c r="AU3" s="105"/>
      <c r="AV3" s="105"/>
      <c r="AW3" s="105"/>
      <c r="AX3" s="105"/>
      <c r="AY3" s="105"/>
      <c r="AZ3" s="105"/>
    </row>
    <row r="4" spans="1:52">
      <c r="A4" s="13">
        <v>29</v>
      </c>
      <c r="B4" s="82"/>
      <c r="C4" s="4"/>
      <c r="D4" s="4"/>
      <c r="E4" s="4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48" customFormat="1">
      <c r="A5" s="143" t="s">
        <v>10</v>
      </c>
      <c r="B5" s="121">
        <v>63000</v>
      </c>
      <c r="C5" s="122">
        <v>1243.67</v>
      </c>
      <c r="D5" s="121">
        <f>B5-C5-E5</f>
        <v>61165.83</v>
      </c>
      <c r="E5" s="122">
        <f>SUM(F5:BE5)</f>
        <v>590.5</v>
      </c>
      <c r="F5" s="144">
        <v>288</v>
      </c>
      <c r="G5" s="145">
        <v>302.5</v>
      </c>
      <c r="H5" s="144"/>
      <c r="I5" s="145"/>
      <c r="J5" s="145"/>
      <c r="K5" s="145"/>
      <c r="L5" s="145"/>
      <c r="M5" s="145"/>
      <c r="N5" s="145"/>
      <c r="O5" s="145"/>
      <c r="P5" s="144"/>
      <c r="Q5" s="144"/>
      <c r="R5" s="144"/>
      <c r="S5" s="144"/>
      <c r="T5" s="144"/>
      <c r="U5" s="144"/>
      <c r="V5" s="144"/>
      <c r="W5" s="144"/>
      <c r="X5" s="144"/>
      <c r="Y5" s="144"/>
      <c r="Z5" s="146"/>
      <c r="AA5" s="147"/>
      <c r="AB5" s="147"/>
      <c r="AC5" s="147"/>
      <c r="AD5" s="147"/>
      <c r="AE5" s="147"/>
      <c r="AF5" s="147"/>
      <c r="AG5" s="147"/>
      <c r="AH5" s="147"/>
      <c r="AI5" s="147"/>
      <c r="AJ5" s="147"/>
      <c r="AK5" s="147"/>
      <c r="AL5" s="147"/>
      <c r="AM5" s="147"/>
      <c r="AN5" s="147"/>
      <c r="AO5" s="147"/>
      <c r="AP5" s="147"/>
      <c r="AQ5" s="147"/>
      <c r="AR5" s="147"/>
      <c r="AS5" s="147"/>
      <c r="AT5" s="147"/>
      <c r="AU5" s="147"/>
      <c r="AV5" s="147"/>
      <c r="AW5" s="147"/>
      <c r="AX5" s="147"/>
      <c r="AY5" s="147"/>
      <c r="AZ5" s="147"/>
    </row>
    <row r="6" spans="1:52">
      <c r="A6" s="13">
        <v>28</v>
      </c>
      <c r="B6" s="13"/>
      <c r="C6" s="4"/>
      <c r="D6" s="4">
        <v>3000</v>
      </c>
      <c r="E6" s="4"/>
      <c r="F6" s="32">
        <v>5.22</v>
      </c>
      <c r="G6" s="32" t="s">
        <v>74</v>
      </c>
      <c r="H6" s="32"/>
      <c r="I6" s="32"/>
      <c r="J6" s="4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48"/>
      <c r="AA6" s="12"/>
      <c r="AB6" s="12"/>
      <c r="AC6" s="12"/>
      <c r="AD6" s="12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1" customFormat="1">
      <c r="A7" s="137" t="s">
        <v>65</v>
      </c>
      <c r="B7" s="138">
        <v>21000</v>
      </c>
      <c r="C7" s="138">
        <v>1570.39</v>
      </c>
      <c r="D7" s="139">
        <f>B7-C7-E7</f>
        <v>16494.71</v>
      </c>
      <c r="E7" s="139">
        <f>SUM(F7:BE7)</f>
        <v>2934.9000000000005</v>
      </c>
      <c r="F7" s="140">
        <v>736.8</v>
      </c>
      <c r="G7" s="140">
        <v>600</v>
      </c>
      <c r="H7" s="140">
        <v>202</v>
      </c>
      <c r="I7" s="140">
        <v>326</v>
      </c>
      <c r="J7" s="140">
        <v>86</v>
      </c>
      <c r="K7" s="140">
        <v>186</v>
      </c>
      <c r="L7" s="140">
        <v>235</v>
      </c>
      <c r="M7" s="140">
        <v>210.8</v>
      </c>
      <c r="N7" s="140">
        <v>352.3</v>
      </c>
      <c r="O7" s="140"/>
      <c r="P7" s="140"/>
      <c r="Q7" s="140"/>
      <c r="R7" s="140"/>
      <c r="S7" s="140"/>
      <c r="T7" s="140"/>
      <c r="U7" s="140"/>
      <c r="V7" s="140"/>
      <c r="W7" s="140"/>
      <c r="X7" s="140"/>
      <c r="Y7" s="140"/>
      <c r="Z7" s="149"/>
      <c r="AA7" s="23"/>
      <c r="AB7" s="23"/>
      <c r="AC7" s="23"/>
      <c r="AD7" s="23"/>
      <c r="AE7" s="23"/>
      <c r="AF7" s="23"/>
      <c r="AG7" s="23"/>
      <c r="AH7" s="23"/>
      <c r="AI7" s="23"/>
      <c r="AJ7" s="23"/>
      <c r="AK7" s="23"/>
      <c r="AL7" s="23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</row>
    <row r="8" spans="1:52">
      <c r="A8" s="13">
        <v>28</v>
      </c>
      <c r="B8" s="82"/>
      <c r="C8" s="51"/>
      <c r="D8" s="13"/>
      <c r="E8" s="4"/>
      <c r="F8" s="32"/>
      <c r="G8" s="32" t="s">
        <v>72</v>
      </c>
      <c r="H8" s="32" t="s">
        <v>73</v>
      </c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11" customFormat="1">
      <c r="A9" s="108" t="s">
        <v>11</v>
      </c>
      <c r="B9" s="102">
        <v>17000</v>
      </c>
      <c r="C9" s="102">
        <v>2255</v>
      </c>
      <c r="D9" s="102">
        <f>B9-C9-E9</f>
        <v>13633.5</v>
      </c>
      <c r="E9" s="103">
        <f>SUM(F9:BE9)</f>
        <v>1111.5</v>
      </c>
      <c r="F9" s="104">
        <v>265</v>
      </c>
      <c r="G9" s="109">
        <v>526</v>
      </c>
      <c r="H9" s="109">
        <v>320.5</v>
      </c>
      <c r="I9" s="109"/>
      <c r="J9" s="109"/>
      <c r="K9" s="109"/>
      <c r="L9" s="109"/>
      <c r="M9" s="109"/>
      <c r="N9" s="109"/>
      <c r="O9" s="109"/>
      <c r="P9" s="109"/>
      <c r="Q9" s="109"/>
      <c r="R9" s="109"/>
      <c r="S9" s="109"/>
      <c r="T9" s="109"/>
      <c r="U9" s="109"/>
      <c r="V9" s="109"/>
      <c r="W9" s="109"/>
      <c r="X9" s="109"/>
      <c r="Y9" s="109"/>
      <c r="Z9" s="109"/>
      <c r="AA9" s="109"/>
      <c r="AB9" s="109"/>
      <c r="AC9" s="109"/>
      <c r="AD9" s="109"/>
      <c r="AE9" s="109"/>
      <c r="AF9" s="110"/>
      <c r="AG9" s="110"/>
      <c r="AH9" s="110"/>
      <c r="AI9" s="110"/>
      <c r="AJ9" s="110"/>
      <c r="AK9" s="110"/>
      <c r="AL9" s="110"/>
      <c r="AM9" s="110"/>
      <c r="AN9" s="110"/>
      <c r="AO9" s="110"/>
      <c r="AP9" s="110"/>
      <c r="AQ9" s="110"/>
      <c r="AR9" s="110"/>
      <c r="AS9" s="110"/>
      <c r="AT9" s="110"/>
      <c r="AU9" s="110"/>
      <c r="AV9" s="110"/>
      <c r="AW9" s="110"/>
      <c r="AX9" s="110"/>
      <c r="AY9" s="110"/>
      <c r="AZ9" s="110"/>
    </row>
    <row r="10" spans="1:52" s="65" customFormat="1">
      <c r="A10" s="13">
        <v>30</v>
      </c>
      <c r="B10" s="82"/>
      <c r="C10" s="62"/>
      <c r="D10" s="63"/>
      <c r="E10" s="63"/>
      <c r="F10" s="32" t="s">
        <v>63</v>
      </c>
      <c r="G10" s="32"/>
      <c r="H10" s="63"/>
      <c r="I10" s="32"/>
      <c r="J10" s="32"/>
      <c r="K10" s="63"/>
      <c r="L10" s="63"/>
      <c r="M10" s="63"/>
      <c r="N10" s="63"/>
      <c r="O10" s="63"/>
      <c r="P10" s="63"/>
      <c r="Q10" s="63"/>
      <c r="R10" s="63"/>
      <c r="S10" s="63"/>
      <c r="T10" s="63"/>
      <c r="U10" s="63"/>
      <c r="V10" s="63"/>
      <c r="W10" s="63"/>
      <c r="X10" s="63"/>
      <c r="Y10" s="63"/>
      <c r="Z10" s="63"/>
      <c r="AA10" s="63"/>
      <c r="AB10" s="63"/>
      <c r="AC10" s="64"/>
      <c r="AD10" s="64"/>
      <c r="AE10" s="64"/>
      <c r="AF10" s="64"/>
      <c r="AG10" s="64"/>
      <c r="AH10" s="64"/>
      <c r="AI10" s="64"/>
      <c r="AJ10" s="64"/>
      <c r="AK10" s="64"/>
      <c r="AL10" s="64"/>
      <c r="AM10" s="64"/>
      <c r="AN10" s="64"/>
      <c r="AO10" s="64"/>
      <c r="AP10" s="64"/>
      <c r="AQ10" s="64"/>
      <c r="AR10" s="64"/>
      <c r="AS10" s="64"/>
      <c r="AT10" s="64"/>
      <c r="AU10" s="64"/>
      <c r="AV10" s="64"/>
      <c r="AW10" s="64"/>
      <c r="AX10" s="64"/>
      <c r="AY10" s="64"/>
      <c r="AZ10" s="64"/>
    </row>
    <row r="11" spans="1:52" s="72" customFormat="1">
      <c r="A11" s="67" t="s">
        <v>23</v>
      </c>
      <c r="B11" s="68">
        <v>0</v>
      </c>
      <c r="C11" s="68">
        <v>0</v>
      </c>
      <c r="D11" s="68">
        <f>B11-C11-E11</f>
        <v>0</v>
      </c>
      <c r="E11" s="69">
        <f>SUM(F11:BE11)</f>
        <v>0</v>
      </c>
      <c r="F11" s="70"/>
      <c r="G11" s="70"/>
      <c r="H11" s="70"/>
      <c r="I11" s="70"/>
      <c r="J11" s="70"/>
      <c r="K11" s="70"/>
      <c r="L11" s="70"/>
      <c r="M11" s="70"/>
      <c r="N11" s="70"/>
      <c r="O11" s="70"/>
      <c r="P11" s="70"/>
      <c r="Q11" s="70"/>
      <c r="R11" s="70"/>
      <c r="S11" s="70"/>
      <c r="T11" s="70"/>
      <c r="U11" s="70"/>
      <c r="V11" s="70"/>
      <c r="W11" s="70"/>
      <c r="X11" s="70"/>
      <c r="Y11" s="70"/>
      <c r="Z11" s="71"/>
      <c r="AA11" s="21"/>
      <c r="AB11" s="21"/>
      <c r="AC11" s="21"/>
      <c r="AD11" s="21"/>
      <c r="AE11" s="21"/>
      <c r="AF11" s="21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</row>
    <row r="12" spans="1:52" s="8" customFormat="1">
      <c r="A12" s="16" t="s">
        <v>46</v>
      </c>
      <c r="B12" s="10">
        <f>SUM(B3,B5,B7,B9,B11)</f>
        <v>215000</v>
      </c>
      <c r="C12" s="66">
        <f>SUM(C3,C5,C7,C9,C11)</f>
        <v>9099.0600000000013</v>
      </c>
      <c r="D12" s="6">
        <f>SUM(D3,D5,D7,D9,D11)</f>
        <v>197260.74</v>
      </c>
      <c r="E12" s="6">
        <f>SUM(E3,E5,E7,E9,E11)</f>
        <v>8640.2000000000007</v>
      </c>
      <c r="F12" s="6" t="s">
        <v>47</v>
      </c>
      <c r="G12" s="99"/>
      <c r="H12" s="99"/>
      <c r="I12" s="99"/>
      <c r="J12" s="99"/>
      <c r="K12" s="99"/>
      <c r="L12" s="99"/>
      <c r="M12" s="99"/>
      <c r="N12" s="99"/>
      <c r="O12" s="99"/>
      <c r="P12" s="99"/>
      <c r="Q12" s="99"/>
      <c r="R12" s="99"/>
      <c r="S12" s="99"/>
      <c r="T12" s="99"/>
      <c r="U12" s="99"/>
      <c r="V12" s="6"/>
      <c r="W12" s="6"/>
      <c r="X12" s="6"/>
      <c r="Y12" s="6"/>
      <c r="Z12" s="9"/>
      <c r="AA12" s="9"/>
      <c r="AB12" s="9"/>
      <c r="AC12" s="9"/>
      <c r="AD12" s="9"/>
      <c r="AE12" s="9"/>
      <c r="AF12" s="9"/>
      <c r="AG12" s="9"/>
      <c r="AH12" s="9"/>
      <c r="AI12" s="9"/>
      <c r="AJ12" s="9"/>
      <c r="AK12" s="9"/>
      <c r="AL12" s="9"/>
      <c r="AM12" s="9"/>
      <c r="AN12" s="9"/>
      <c r="AO12" s="9"/>
      <c r="AP12" s="9"/>
      <c r="AQ12" s="9"/>
      <c r="AR12" s="9"/>
      <c r="AS12" s="9"/>
      <c r="AT12" s="9"/>
      <c r="AU12" s="9"/>
      <c r="AV12" s="9"/>
      <c r="AW12" s="9"/>
      <c r="AX12" s="9"/>
      <c r="AY12" s="9"/>
      <c r="AZ12" s="9"/>
    </row>
    <row r="13" spans="1:52" s="59" customFormat="1">
      <c r="A13" s="53" t="s">
        <v>19</v>
      </c>
      <c r="B13" s="54">
        <v>30000</v>
      </c>
      <c r="C13" s="55"/>
      <c r="D13" s="55">
        <f>B13-C13-E13</f>
        <v>30000</v>
      </c>
      <c r="E13" s="55">
        <f>SUM(F13:BE13)</f>
        <v>0</v>
      </c>
      <c r="F13" s="56"/>
      <c r="G13" s="81"/>
      <c r="H13" s="81"/>
      <c r="I13" s="92" t="s">
        <v>41</v>
      </c>
      <c r="J13" s="92" t="s">
        <v>42</v>
      </c>
      <c r="K13" s="81"/>
      <c r="L13" s="81"/>
      <c r="M13" s="81"/>
      <c r="N13" s="81"/>
      <c r="O13" s="81"/>
      <c r="P13" s="81"/>
      <c r="Q13" s="56"/>
      <c r="R13" s="56"/>
      <c r="S13" s="56"/>
      <c r="T13" s="56"/>
      <c r="U13" s="56"/>
      <c r="V13" s="57"/>
      <c r="W13" s="57"/>
      <c r="X13" s="56"/>
      <c r="Y13" s="56"/>
      <c r="Z13" s="58"/>
      <c r="AA13" s="58"/>
      <c r="AB13" s="58"/>
      <c r="AC13" s="58"/>
      <c r="AD13" s="58"/>
      <c r="AE13" s="58"/>
      <c r="AF13" s="58"/>
      <c r="AG13" s="58"/>
      <c r="AH13" s="58"/>
      <c r="AI13" s="58"/>
      <c r="AJ13" s="58"/>
      <c r="AK13" s="58"/>
      <c r="AL13" s="58"/>
      <c r="AM13" s="58"/>
      <c r="AN13" s="58"/>
      <c r="AO13" s="58"/>
      <c r="AP13" s="58"/>
      <c r="AQ13" s="58"/>
      <c r="AR13" s="58"/>
      <c r="AS13" s="58"/>
      <c r="AT13" s="58"/>
      <c r="AU13" s="58"/>
      <c r="AV13" s="58"/>
      <c r="AW13" s="58"/>
      <c r="AX13" s="58"/>
      <c r="AY13" s="58"/>
      <c r="AZ13" s="58"/>
    </row>
    <row r="14" spans="1:52" s="59" customFormat="1">
      <c r="A14" s="53" t="s">
        <v>20</v>
      </c>
      <c r="B14" s="54">
        <v>14</v>
      </c>
      <c r="C14" s="60"/>
      <c r="D14" s="60"/>
      <c r="E14" s="60"/>
      <c r="F14" s="54"/>
      <c r="G14" s="81"/>
      <c r="H14" s="81"/>
      <c r="I14" s="81"/>
      <c r="J14" s="81"/>
      <c r="K14" s="84"/>
      <c r="L14" s="85"/>
      <c r="M14" s="81"/>
      <c r="N14" s="80"/>
      <c r="O14" s="81"/>
      <c r="P14" s="81"/>
      <c r="Q14" s="54"/>
      <c r="R14" s="56"/>
      <c r="S14" s="56"/>
      <c r="T14" s="56"/>
      <c r="U14" s="56"/>
      <c r="V14" s="56"/>
      <c r="W14" s="56"/>
      <c r="X14" s="56"/>
      <c r="Y14" s="56"/>
      <c r="Z14" s="58"/>
      <c r="AA14" s="58"/>
      <c r="AB14" s="58"/>
      <c r="AC14" s="58"/>
      <c r="AD14" s="58"/>
      <c r="AE14" s="58"/>
      <c r="AF14" s="58"/>
      <c r="AG14" s="58"/>
      <c r="AH14" s="58"/>
      <c r="AI14" s="58"/>
      <c r="AJ14" s="58"/>
      <c r="AK14" s="58"/>
      <c r="AL14" s="58"/>
      <c r="AM14" s="58"/>
      <c r="AN14" s="58"/>
      <c r="AO14" s="58"/>
      <c r="AP14" s="58"/>
      <c r="AQ14" s="58"/>
      <c r="AR14" s="58"/>
      <c r="AS14" s="58"/>
      <c r="AT14" s="58"/>
      <c r="AU14" s="58"/>
      <c r="AV14" s="58"/>
      <c r="AW14" s="58"/>
      <c r="AX14" s="58"/>
      <c r="AY14" s="58"/>
      <c r="AZ14" s="58"/>
    </row>
    <row r="15" spans="1:52" s="111" customFormat="1">
      <c r="A15" s="108" t="s">
        <v>51</v>
      </c>
      <c r="B15" s="102">
        <v>27000</v>
      </c>
      <c r="C15" s="103">
        <f>SUM(D16,E16)</f>
        <v>0</v>
      </c>
      <c r="D15" s="112">
        <f>B15-C15-E15</f>
        <v>4494.2999999999993</v>
      </c>
      <c r="E15" s="102">
        <f>SUM(F15:BE15)</f>
        <v>22505.7</v>
      </c>
      <c r="F15" s="109">
        <v>3500</v>
      </c>
      <c r="G15" s="109">
        <v>8000</v>
      </c>
      <c r="H15" s="109">
        <v>4683</v>
      </c>
      <c r="I15" s="109">
        <v>235</v>
      </c>
      <c r="J15" s="109">
        <v>5362.5</v>
      </c>
      <c r="K15" s="109">
        <v>365.2</v>
      </c>
      <c r="L15" s="109">
        <v>110</v>
      </c>
      <c r="M15" s="109">
        <v>250</v>
      </c>
      <c r="N15" s="109"/>
      <c r="O15" s="109"/>
      <c r="P15" s="104"/>
      <c r="Q15" s="109"/>
      <c r="R15" s="109"/>
      <c r="S15" s="109"/>
      <c r="T15" s="102"/>
      <c r="U15" s="102"/>
      <c r="V15" s="102"/>
      <c r="W15" s="102"/>
      <c r="X15" s="102"/>
      <c r="Y15" s="102"/>
      <c r="Z15" s="110"/>
      <c r="AA15" s="110"/>
      <c r="AB15" s="110"/>
      <c r="AC15" s="110"/>
      <c r="AD15" s="110"/>
      <c r="AE15" s="110"/>
      <c r="AF15" s="110"/>
      <c r="AG15" s="110"/>
      <c r="AH15" s="110"/>
      <c r="AI15" s="110"/>
      <c r="AJ15" s="110"/>
      <c r="AK15" s="110"/>
      <c r="AL15" s="110"/>
      <c r="AM15" s="110"/>
      <c r="AN15" s="110"/>
      <c r="AO15" s="110"/>
      <c r="AP15" s="110"/>
      <c r="AQ15" s="110"/>
      <c r="AR15" s="110"/>
      <c r="AS15" s="110"/>
      <c r="AT15" s="110"/>
      <c r="AU15" s="110"/>
      <c r="AV15" s="110"/>
      <c r="AW15" s="110"/>
      <c r="AX15" s="110"/>
      <c r="AY15" s="110"/>
      <c r="AZ15" s="110"/>
    </row>
    <row r="16" spans="1:52">
      <c r="A16" s="19" t="s">
        <v>36</v>
      </c>
      <c r="B16" s="30">
        <v>5.16</v>
      </c>
      <c r="C16" s="4"/>
      <c r="D16" s="88">
        <v>0</v>
      </c>
      <c r="E16" s="88">
        <v>0</v>
      </c>
      <c r="F16" s="32" t="s">
        <v>68</v>
      </c>
      <c r="G16" s="32" t="s">
        <v>64</v>
      </c>
      <c r="H16" s="32" t="s">
        <v>64</v>
      </c>
      <c r="I16" s="32" t="s">
        <v>64</v>
      </c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4"/>
      <c r="X16" s="4"/>
      <c r="Y16" s="4"/>
      <c r="Z16" s="12"/>
      <c r="AA16" s="12"/>
      <c r="AB16" s="12"/>
      <c r="AC16" s="12"/>
      <c r="AD16" s="12"/>
      <c r="AE16" s="12"/>
      <c r="AF16" s="12"/>
      <c r="AG16" s="12"/>
      <c r="AH16" s="12"/>
      <c r="AI16" s="12"/>
      <c r="AJ16" s="12"/>
      <c r="AK16" s="12"/>
      <c r="AL16" s="12"/>
      <c r="AM16" s="12"/>
      <c r="AN16" s="12"/>
      <c r="AO16" s="12"/>
      <c r="AP16" s="12"/>
      <c r="AQ16" s="12"/>
      <c r="AR16" s="12"/>
      <c r="AS16" s="12"/>
      <c r="AT16" s="12"/>
      <c r="AU16" s="12"/>
      <c r="AV16" s="12"/>
      <c r="AW16" s="12"/>
      <c r="AX16" s="12"/>
      <c r="AY16" s="12"/>
      <c r="AZ16" s="12"/>
    </row>
    <row r="17" spans="1:52" s="119" customFormat="1">
      <c r="A17" s="114" t="s">
        <v>7</v>
      </c>
      <c r="B17" s="115">
        <v>31000</v>
      </c>
      <c r="C17" s="151"/>
      <c r="D17" s="116">
        <f>B17-C17-E17</f>
        <v>26824.5</v>
      </c>
      <c r="E17" s="115">
        <f>SUM(F17:BE17)</f>
        <v>4175.5</v>
      </c>
      <c r="F17" s="117">
        <v>1000</v>
      </c>
      <c r="G17" s="117">
        <v>2563.5</v>
      </c>
      <c r="H17" s="117">
        <v>200</v>
      </c>
      <c r="I17" s="117">
        <v>202</v>
      </c>
      <c r="J17" s="117">
        <v>210</v>
      </c>
      <c r="K17" s="117"/>
      <c r="L17" s="117"/>
      <c r="M17" s="117"/>
      <c r="N17" s="117"/>
      <c r="O17" s="117"/>
      <c r="P17" s="117"/>
      <c r="Q17" s="117"/>
      <c r="R17" s="117"/>
      <c r="S17" s="117"/>
      <c r="T17" s="117"/>
      <c r="U17" s="117"/>
      <c r="V17" s="115"/>
      <c r="W17" s="115"/>
      <c r="X17" s="115"/>
      <c r="Y17" s="115"/>
      <c r="Z17" s="118"/>
      <c r="AA17" s="118"/>
      <c r="AB17" s="118"/>
      <c r="AC17" s="118"/>
      <c r="AD17" s="118"/>
      <c r="AE17" s="118"/>
      <c r="AF17" s="118"/>
      <c r="AG17" s="118"/>
      <c r="AH17" s="118"/>
      <c r="AI17" s="118"/>
      <c r="AJ17" s="118"/>
      <c r="AK17" s="118"/>
      <c r="AL17" s="118"/>
      <c r="AM17" s="118"/>
      <c r="AN17" s="118"/>
      <c r="AO17" s="118"/>
      <c r="AP17" s="118"/>
      <c r="AQ17" s="118"/>
      <c r="AR17" s="118"/>
      <c r="AS17" s="118"/>
      <c r="AT17" s="118"/>
      <c r="AU17" s="118"/>
      <c r="AV17" s="118"/>
      <c r="AW17" s="118"/>
      <c r="AX17" s="118"/>
      <c r="AY17" s="118"/>
      <c r="AZ17" s="118"/>
    </row>
    <row r="18" spans="1:52">
      <c r="A18" s="19" t="s">
        <v>29</v>
      </c>
      <c r="B18" s="13">
        <v>5.13</v>
      </c>
      <c r="C18" s="18"/>
      <c r="D18" s="4"/>
      <c r="E18" s="38" t="s">
        <v>18</v>
      </c>
      <c r="F18" s="32"/>
      <c r="G18" s="32" t="s">
        <v>67</v>
      </c>
      <c r="H18" s="32"/>
      <c r="I18" s="32"/>
      <c r="J18" s="49"/>
      <c r="K18" s="49"/>
      <c r="L18" s="49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06" customFormat="1">
      <c r="A19" s="101" t="s">
        <v>53</v>
      </c>
      <c r="B19" s="102">
        <v>15000</v>
      </c>
      <c r="C19" s="103"/>
      <c r="D19" s="103">
        <f>B19-C19-E19</f>
        <v>14571.7</v>
      </c>
      <c r="E19" s="103">
        <f>SUM(F19:BE19)</f>
        <v>428.3</v>
      </c>
      <c r="F19" s="104">
        <v>220</v>
      </c>
      <c r="G19" s="104">
        <v>75.099999999999994</v>
      </c>
      <c r="H19" s="107">
        <v>50</v>
      </c>
      <c r="I19" s="107">
        <v>62</v>
      </c>
      <c r="J19" s="107">
        <v>21.2</v>
      </c>
      <c r="K19" s="107"/>
      <c r="L19" s="107"/>
      <c r="M19" s="107"/>
      <c r="N19" s="107"/>
      <c r="O19" s="107"/>
      <c r="P19" s="107"/>
      <c r="Q19" s="107"/>
      <c r="R19" s="103"/>
      <c r="S19" s="103"/>
      <c r="T19" s="103"/>
      <c r="U19" s="103"/>
      <c r="V19" s="103"/>
      <c r="W19" s="103"/>
      <c r="X19" s="103"/>
      <c r="Y19" s="103"/>
      <c r="Z19" s="105"/>
      <c r="AA19" s="105"/>
      <c r="AB19" s="105"/>
      <c r="AC19" s="105"/>
      <c r="AD19" s="105"/>
      <c r="AE19" s="105"/>
      <c r="AF19" s="105"/>
      <c r="AG19" s="105"/>
      <c r="AH19" s="105"/>
      <c r="AI19" s="105"/>
      <c r="AJ19" s="105"/>
      <c r="AK19" s="105"/>
      <c r="AL19" s="105"/>
      <c r="AM19" s="105"/>
      <c r="AN19" s="105"/>
      <c r="AO19" s="105"/>
      <c r="AP19" s="105"/>
      <c r="AQ19" s="105"/>
      <c r="AR19" s="105"/>
      <c r="AS19" s="105"/>
      <c r="AT19" s="105"/>
      <c r="AU19" s="105"/>
      <c r="AV19" s="105"/>
      <c r="AW19" s="105"/>
      <c r="AX19" s="105"/>
      <c r="AY19" s="105"/>
      <c r="AZ19" s="105"/>
    </row>
    <row r="20" spans="1:52" s="2" customFormat="1">
      <c r="A20" s="88"/>
      <c r="B20" s="19">
        <v>5.14</v>
      </c>
      <c r="C20" s="88"/>
      <c r="D20" s="3"/>
      <c r="E20" s="3"/>
      <c r="F20" s="32"/>
      <c r="G20" s="31"/>
      <c r="H20" s="31"/>
      <c r="I20" s="31"/>
      <c r="J20" s="31"/>
      <c r="K20" s="45"/>
      <c r="L20" s="45"/>
      <c r="M20" s="31"/>
      <c r="N20" s="31"/>
      <c r="O20" s="31"/>
      <c r="P20" s="31"/>
      <c r="Q20" s="3"/>
      <c r="R20" s="3"/>
      <c r="S20" s="3"/>
      <c r="T20" s="3"/>
      <c r="U20" s="3"/>
      <c r="V20" s="3"/>
      <c r="W20" s="3"/>
      <c r="X20" s="3"/>
      <c r="Y20" s="3"/>
      <c r="Z20" s="47"/>
      <c r="AA20" s="47"/>
      <c r="AB20" s="47"/>
      <c r="AC20" s="47"/>
      <c r="AD20" s="47"/>
      <c r="AE20" s="47"/>
      <c r="AF20" s="47"/>
      <c r="AG20" s="47"/>
      <c r="AH20" s="47"/>
      <c r="AI20" s="47"/>
      <c r="AJ20" s="47"/>
      <c r="AK20" s="47"/>
      <c r="AL20" s="47"/>
      <c r="AM20" s="47"/>
      <c r="AN20" s="47"/>
      <c r="AO20" s="47"/>
      <c r="AP20" s="47"/>
      <c r="AQ20" s="47"/>
      <c r="AR20" s="47"/>
      <c r="AS20" s="47"/>
      <c r="AT20" s="47"/>
      <c r="AU20" s="47"/>
      <c r="AV20" s="47"/>
      <c r="AW20" s="47"/>
      <c r="AX20" s="47"/>
      <c r="AY20" s="47"/>
      <c r="AZ20" s="47"/>
    </row>
    <row r="21" spans="1:52" s="130" customFormat="1">
      <c r="A21" s="126" t="s">
        <v>8</v>
      </c>
      <c r="B21" s="127">
        <v>13000</v>
      </c>
      <c r="C21" s="128"/>
      <c r="D21" s="127">
        <f>B21-C21-E21</f>
        <v>6815</v>
      </c>
      <c r="E21" s="128">
        <f>SUM(F21:BE21)</f>
        <v>6185</v>
      </c>
      <c r="F21" s="129">
        <v>3000</v>
      </c>
      <c r="G21" s="129">
        <v>2500</v>
      </c>
      <c r="H21" s="129">
        <v>30</v>
      </c>
      <c r="I21" s="129">
        <v>260</v>
      </c>
      <c r="J21" s="129">
        <v>85</v>
      </c>
      <c r="K21" s="129">
        <v>90</v>
      </c>
      <c r="L21" s="129">
        <v>52</v>
      </c>
      <c r="M21" s="129">
        <v>43</v>
      </c>
      <c r="N21" s="129">
        <v>75</v>
      </c>
      <c r="O21" s="129">
        <v>50</v>
      </c>
      <c r="P21" s="129"/>
      <c r="Q21" s="129"/>
      <c r="R21" s="129"/>
      <c r="S21" s="129"/>
      <c r="T21" s="127"/>
      <c r="U21" s="127"/>
      <c r="V21" s="127"/>
      <c r="W21" s="127"/>
      <c r="X21" s="127"/>
      <c r="Y21" s="127"/>
      <c r="Z21" s="25"/>
      <c r="AA21" s="25"/>
      <c r="AB21" s="25"/>
      <c r="AC21" s="25"/>
      <c r="AD21" s="25"/>
      <c r="AE21" s="25"/>
      <c r="AF21" s="25"/>
      <c r="AG21" s="25"/>
      <c r="AH21" s="25"/>
      <c r="AI21" s="25"/>
      <c r="AJ21" s="25"/>
      <c r="AK21" s="25"/>
      <c r="AL21" s="25"/>
      <c r="AM21" s="25"/>
      <c r="AN21" s="25"/>
      <c r="AO21" s="25"/>
      <c r="AP21" s="25"/>
      <c r="AQ21" s="25"/>
      <c r="AR21" s="25"/>
      <c r="AS21" s="25"/>
      <c r="AT21" s="25"/>
      <c r="AU21" s="25"/>
      <c r="AV21" s="25"/>
      <c r="AW21" s="25"/>
      <c r="AX21" s="25"/>
      <c r="AY21" s="25"/>
      <c r="AZ21" s="25"/>
    </row>
    <row r="22" spans="1:52">
      <c r="A22" s="5"/>
      <c r="B22" s="30">
        <v>5.14</v>
      </c>
      <c r="C22" s="4"/>
      <c r="D22" s="4"/>
      <c r="E22" s="4"/>
      <c r="F22" s="32"/>
      <c r="G22" s="32" t="s">
        <v>24</v>
      </c>
      <c r="H22" s="32"/>
      <c r="I22" s="63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36" customFormat="1">
      <c r="A23" s="131" t="s">
        <v>5</v>
      </c>
      <c r="B23" s="132">
        <v>43000</v>
      </c>
      <c r="C23" s="133"/>
      <c r="D23" s="132">
        <f>B23-C23-E23</f>
        <v>40815</v>
      </c>
      <c r="E23" s="132">
        <f>SUM(F23:BE23)</f>
        <v>2185</v>
      </c>
      <c r="F23" s="134">
        <v>1165</v>
      </c>
      <c r="G23" s="134">
        <v>1000</v>
      </c>
      <c r="H23" s="134">
        <v>20</v>
      </c>
      <c r="I23" s="134"/>
      <c r="J23" s="134"/>
      <c r="K23" s="134"/>
      <c r="L23" s="134"/>
      <c r="M23" s="134"/>
      <c r="N23" s="134"/>
      <c r="O23" s="134"/>
      <c r="P23" s="134"/>
      <c r="Q23" s="134"/>
      <c r="R23" s="134"/>
      <c r="S23" s="134"/>
      <c r="T23" s="134"/>
      <c r="U23" s="132"/>
      <c r="V23" s="132"/>
      <c r="W23" s="132"/>
      <c r="X23" s="132"/>
      <c r="Y23" s="132"/>
      <c r="Z23" s="135"/>
      <c r="AA23" s="135"/>
      <c r="AB23" s="135"/>
      <c r="AC23" s="135"/>
      <c r="AD23" s="135"/>
      <c r="AE23" s="135"/>
      <c r="AF23" s="135"/>
      <c r="AG23" s="135"/>
      <c r="AH23" s="135"/>
      <c r="AI23" s="135"/>
      <c r="AJ23" s="135"/>
      <c r="AK23" s="135"/>
      <c r="AL23" s="135"/>
      <c r="AM23" s="135"/>
      <c r="AN23" s="135"/>
      <c r="AO23" s="135"/>
      <c r="AP23" s="135"/>
      <c r="AQ23" s="135"/>
      <c r="AR23" s="135"/>
      <c r="AS23" s="135"/>
      <c r="AT23" s="135"/>
      <c r="AU23" s="135"/>
      <c r="AV23" s="135"/>
      <c r="AW23" s="135"/>
      <c r="AX23" s="135"/>
      <c r="AY23" s="135"/>
      <c r="AZ23" s="135"/>
    </row>
    <row r="24" spans="1:52">
      <c r="A24" s="5"/>
      <c r="B24" s="13">
        <v>5.15</v>
      </c>
      <c r="C24" s="73"/>
      <c r="D24" s="4"/>
      <c r="E24" s="38" t="s">
        <v>18</v>
      </c>
      <c r="F24" s="32"/>
      <c r="G24" s="32" t="s">
        <v>24</v>
      </c>
      <c r="H24" s="32"/>
      <c r="I24" s="32"/>
      <c r="J24" s="32"/>
      <c r="K24" s="32"/>
      <c r="L24" s="34"/>
      <c r="M24" s="34"/>
      <c r="N24" s="32"/>
      <c r="O24" s="34"/>
      <c r="P24" s="32"/>
      <c r="Q24" s="34"/>
      <c r="R24" s="34"/>
      <c r="S24" s="32"/>
      <c r="T24" s="32"/>
      <c r="U24" s="32"/>
      <c r="V24" s="4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25" customFormat="1">
      <c r="A25" s="120" t="s">
        <v>25</v>
      </c>
      <c r="B25" s="142">
        <f>SUM(A31,-B11)</f>
        <v>20000</v>
      </c>
      <c r="C25" s="122"/>
      <c r="D25" s="121">
        <f>B25-C25-E25</f>
        <v>18847.400000000001</v>
      </c>
      <c r="E25" s="121">
        <f>SUM(F25:BE25)</f>
        <v>1152.5999999999999</v>
      </c>
      <c r="F25" s="123">
        <v>236</v>
      </c>
      <c r="G25" s="123">
        <v>200</v>
      </c>
      <c r="H25" s="123">
        <v>102</v>
      </c>
      <c r="I25" s="123">
        <v>123.6</v>
      </c>
      <c r="J25" s="123">
        <v>160</v>
      </c>
      <c r="K25" s="123">
        <v>125</v>
      </c>
      <c r="L25" s="123">
        <v>100</v>
      </c>
      <c r="M25" s="123">
        <v>106</v>
      </c>
      <c r="N25" s="123"/>
      <c r="O25" s="123"/>
      <c r="P25" s="123"/>
      <c r="Q25" s="123"/>
      <c r="R25" s="123"/>
      <c r="S25" s="123"/>
      <c r="T25" s="123"/>
      <c r="U25" s="121"/>
      <c r="V25" s="121"/>
      <c r="W25" s="121"/>
      <c r="X25" s="121"/>
      <c r="Y25" s="121"/>
      <c r="Z25" s="124"/>
      <c r="AA25" s="124"/>
      <c r="AB25" s="124"/>
      <c r="AC25" s="124"/>
      <c r="AD25" s="124"/>
      <c r="AE25" s="124"/>
      <c r="AF25" s="124"/>
      <c r="AG25" s="124"/>
      <c r="AH25" s="124"/>
      <c r="AI25" s="124"/>
      <c r="AJ25" s="124"/>
      <c r="AK25" s="124"/>
      <c r="AL25" s="124"/>
      <c r="AM25" s="124"/>
      <c r="AN25" s="124"/>
      <c r="AO25" s="124"/>
      <c r="AP25" s="124"/>
      <c r="AQ25" s="124"/>
      <c r="AR25" s="124"/>
      <c r="AS25" s="124"/>
      <c r="AT25" s="124"/>
      <c r="AU25" s="124"/>
      <c r="AV25" s="124"/>
      <c r="AW25" s="124"/>
      <c r="AX25" s="124"/>
      <c r="AY25" s="124"/>
      <c r="AZ25" s="124"/>
    </row>
    <row r="26" spans="1:52">
      <c r="A26" s="37" t="s">
        <v>45</v>
      </c>
      <c r="B26" s="13">
        <v>5.15</v>
      </c>
      <c r="C26" s="30"/>
      <c r="D26" s="116"/>
      <c r="E26" s="38" t="s">
        <v>26</v>
      </c>
      <c r="F26" s="32"/>
      <c r="G26" s="32"/>
      <c r="H26" s="32"/>
      <c r="I26" s="32"/>
      <c r="J26" s="32"/>
      <c r="K26" s="32"/>
      <c r="L26" s="113"/>
      <c r="M26" s="4"/>
      <c r="N26" s="113"/>
      <c r="O26" s="113"/>
      <c r="P26" s="32"/>
      <c r="Q26" s="32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11" customFormat="1">
      <c r="A27" s="108" t="s">
        <v>6</v>
      </c>
      <c r="B27" s="102">
        <v>12000</v>
      </c>
      <c r="C27" s="103">
        <f>SUM(F30,G30)</f>
        <v>0</v>
      </c>
      <c r="D27" s="102">
        <f>B27-C27-E27</f>
        <v>11830</v>
      </c>
      <c r="E27" s="102">
        <f>SUM(F27:BE27)</f>
        <v>170</v>
      </c>
      <c r="F27" s="109">
        <v>170</v>
      </c>
      <c r="G27" s="109"/>
      <c r="H27" s="109"/>
      <c r="I27" s="109"/>
      <c r="J27" s="109"/>
      <c r="K27" s="109"/>
      <c r="L27" s="109"/>
      <c r="M27" s="109"/>
      <c r="N27" s="109"/>
      <c r="O27" s="109"/>
      <c r="P27" s="109"/>
      <c r="Q27" s="109"/>
      <c r="R27" s="109"/>
      <c r="S27" s="109"/>
      <c r="T27" s="102"/>
      <c r="U27" s="102"/>
      <c r="V27" s="102"/>
      <c r="W27" s="102"/>
      <c r="X27" s="102"/>
      <c r="Y27" s="102"/>
      <c r="Z27" s="110"/>
      <c r="AA27" s="110"/>
      <c r="AB27" s="110"/>
      <c r="AC27" s="110"/>
      <c r="AD27" s="110"/>
      <c r="AE27" s="110"/>
      <c r="AF27" s="110"/>
      <c r="AG27" s="110"/>
      <c r="AH27" s="110"/>
      <c r="AI27" s="110"/>
      <c r="AJ27" s="110"/>
      <c r="AK27" s="110"/>
      <c r="AL27" s="110"/>
      <c r="AM27" s="110"/>
      <c r="AN27" s="110"/>
      <c r="AO27" s="110"/>
      <c r="AP27" s="110"/>
      <c r="AQ27" s="110"/>
      <c r="AR27" s="110"/>
      <c r="AS27" s="110"/>
      <c r="AT27" s="110"/>
      <c r="AU27" s="110"/>
      <c r="AV27" s="110"/>
      <c r="AW27" s="110"/>
      <c r="AX27" s="110"/>
      <c r="AY27" s="110"/>
      <c r="AZ27" s="110"/>
    </row>
    <row r="28" spans="1:52">
      <c r="A28" s="88" t="s">
        <v>35</v>
      </c>
      <c r="B28" s="19">
        <v>4.1500000000000004</v>
      </c>
      <c r="C28" s="18" t="s">
        <v>36</v>
      </c>
      <c r="D28" s="7"/>
      <c r="E28" s="38" t="s">
        <v>44</v>
      </c>
      <c r="F28" s="32" t="s">
        <v>62</v>
      </c>
      <c r="G28" s="32"/>
      <c r="H28" s="13"/>
      <c r="I28" s="32"/>
      <c r="J28" s="32"/>
      <c r="K28" s="32"/>
      <c r="L28" s="113"/>
      <c r="M28" s="113"/>
      <c r="N28" s="113"/>
      <c r="O28" s="113"/>
      <c r="P28" s="32"/>
      <c r="Q28" s="32"/>
      <c r="R28" s="32"/>
      <c r="S28" s="32"/>
      <c r="T28" s="4"/>
      <c r="U28" s="4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8" customFormat="1">
      <c r="A29" s="16" t="s">
        <v>12</v>
      </c>
      <c r="B29" s="11">
        <f>SUM(B15,B17,B19,B21,B23,B25,B27)</f>
        <v>161000</v>
      </c>
      <c r="C29" s="17">
        <f>SUM(C15,C17,C19,C21,C23,C25,C27)</f>
        <v>0</v>
      </c>
      <c r="D29" s="9">
        <f>SUM(D15,D17,D19,D21,D23,D25,D27)</f>
        <v>124197.9</v>
      </c>
      <c r="E29" s="9">
        <f>SUM(E15,E17,E19,E21,E23,E25,E27)</f>
        <v>36802.1</v>
      </c>
      <c r="F29" s="40"/>
      <c r="G29" s="40"/>
      <c r="H29" s="40"/>
      <c r="I29" s="40"/>
      <c r="J29" s="40"/>
      <c r="K29" s="40"/>
      <c r="L29" s="40"/>
      <c r="M29" s="40"/>
      <c r="N29" s="33"/>
      <c r="O29" s="33"/>
      <c r="P29" s="33"/>
      <c r="Q29" s="33"/>
      <c r="R29" s="33"/>
      <c r="S29" s="33"/>
      <c r="T29" s="9"/>
      <c r="U29" s="9"/>
      <c r="V29" s="9"/>
      <c r="W29" s="9"/>
      <c r="X29" s="9"/>
      <c r="Y29" s="9"/>
      <c r="Z29" s="9"/>
      <c r="AA29" s="9"/>
      <c r="AB29" s="9"/>
      <c r="AC29" s="9"/>
      <c r="AD29" s="9"/>
      <c r="AE29" s="9"/>
      <c r="AF29" s="9"/>
      <c r="AG29" s="9"/>
      <c r="AH29" s="9"/>
      <c r="AI29" s="9"/>
      <c r="AJ29" s="9"/>
      <c r="AK29" s="9"/>
      <c r="AL29" s="9"/>
      <c r="AM29" s="9"/>
      <c r="AN29" s="9"/>
      <c r="AO29" s="9"/>
      <c r="AP29" s="9"/>
      <c r="AQ29" s="9"/>
      <c r="AR29" s="9"/>
      <c r="AS29" s="9"/>
      <c r="AT29" s="9"/>
      <c r="AU29" s="9"/>
      <c r="AV29" s="9"/>
      <c r="AW29" s="9"/>
      <c r="AX29" s="9"/>
      <c r="AY29" s="9"/>
      <c r="AZ29" s="9"/>
    </row>
    <row r="30" spans="1:52" s="2" customFormat="1">
      <c r="A30" s="42"/>
      <c r="B30" s="100"/>
      <c r="D30" s="43"/>
      <c r="E30" s="43"/>
      <c r="F30" s="88">
        <v>0</v>
      </c>
      <c r="G30" s="88">
        <v>0</v>
      </c>
      <c r="H30" s="43"/>
      <c r="I30" s="43"/>
      <c r="J30" s="43"/>
      <c r="K30" s="43"/>
      <c r="L30" s="43"/>
      <c r="M30" s="43"/>
      <c r="N30" s="43"/>
      <c r="O30" s="43"/>
      <c r="P30" s="43"/>
      <c r="Q30" s="43"/>
      <c r="R30" s="43"/>
      <c r="S30" s="43"/>
      <c r="T30" s="43"/>
      <c r="U30" s="43"/>
    </row>
    <row r="31" spans="1:52">
      <c r="A31" s="95">
        <v>20000</v>
      </c>
      <c r="B31" s="96" t="s">
        <v>48</v>
      </c>
      <c r="C31" s="2"/>
      <c r="E31" s="2"/>
      <c r="F31" s="52" t="s">
        <v>57</v>
      </c>
      <c r="G31" s="52" t="s">
        <v>58</v>
      </c>
      <c r="H31" s="2"/>
      <c r="I31" s="2"/>
      <c r="J31" s="74" t="s">
        <v>30</v>
      </c>
      <c r="K31" s="77">
        <f>SUM(B12,B29)</f>
        <v>376000</v>
      </c>
      <c r="L31" s="2"/>
      <c r="M31" s="61" t="s">
        <v>33</v>
      </c>
      <c r="N31" s="77">
        <f>SUM(A39,A48,A58)</f>
        <v>238099</v>
      </c>
      <c r="O31" s="2"/>
    </row>
    <row r="32" spans="1:52">
      <c r="G32" s="20"/>
      <c r="H32" s="2"/>
      <c r="I32" s="2"/>
      <c r="J32" s="74" t="s">
        <v>32</v>
      </c>
      <c r="K32" s="76">
        <f>SUM(K31,-K33)</f>
        <v>54541.359999999986</v>
      </c>
      <c r="L32" s="2"/>
      <c r="M32" s="78" t="s">
        <v>34</v>
      </c>
      <c r="N32" s="79">
        <f>SUM(N31,-K32)</f>
        <v>183557.64</v>
      </c>
      <c r="P32" s="2"/>
      <c r="R32"/>
    </row>
    <row r="33" spans="1:16">
      <c r="A33" s="22" t="s">
        <v>13</v>
      </c>
      <c r="B33" s="22" t="s">
        <v>14</v>
      </c>
      <c r="C33" s="22" t="s">
        <v>15</v>
      </c>
      <c r="D33" s="22" t="s">
        <v>4</v>
      </c>
      <c r="E33" s="23"/>
      <c r="F33" s="24"/>
      <c r="G33" s="23"/>
      <c r="H33" s="24"/>
      <c r="I33" s="24"/>
      <c r="J33" s="74" t="s">
        <v>31</v>
      </c>
      <c r="K33" s="77">
        <f>SUM(D12,D29)</f>
        <v>321458.64</v>
      </c>
      <c r="L33" s="2"/>
    </row>
    <row r="34" spans="1:16">
      <c r="A34" s="21">
        <f>SUM(B34:C34)</f>
        <v>0</v>
      </c>
      <c r="B34" s="23">
        <v>0</v>
      </c>
      <c r="C34" s="25">
        <f>SUM(D34:R34)</f>
        <v>0</v>
      </c>
      <c r="D34" s="28"/>
      <c r="E34" s="29"/>
      <c r="F34" s="29"/>
      <c r="G34" s="29"/>
      <c r="H34" s="29"/>
      <c r="I34" s="29"/>
      <c r="J34" s="97"/>
      <c r="K34" s="2"/>
    </row>
    <row r="35" spans="1:16">
      <c r="A35" s="21"/>
      <c r="B35" s="23"/>
      <c r="C35" s="23"/>
      <c r="D35" s="27"/>
      <c r="E35" s="27"/>
      <c r="F35" s="27"/>
      <c r="G35" s="27"/>
      <c r="H35" s="27"/>
      <c r="I35" s="27"/>
      <c r="J35" s="98"/>
    </row>
    <row r="36" spans="1:16">
      <c r="A36" s="21">
        <f>SUM(B36:C36)</f>
        <v>20000</v>
      </c>
      <c r="B36" s="23">
        <v>0</v>
      </c>
      <c r="C36" s="44">
        <f>SUM(D36:R36)</f>
        <v>20000</v>
      </c>
      <c r="D36" s="29">
        <v>20000</v>
      </c>
      <c r="E36" s="28"/>
      <c r="F36" s="28"/>
      <c r="G36" s="28"/>
      <c r="H36" s="28"/>
      <c r="I36" s="29"/>
      <c r="J36" s="50"/>
      <c r="K36" s="2"/>
    </row>
    <row r="37" spans="1:16">
      <c r="A37" s="21"/>
      <c r="B37" s="23"/>
      <c r="C37" s="23"/>
      <c r="D37" s="86">
        <v>43297</v>
      </c>
      <c r="E37" s="27"/>
      <c r="F37" s="27"/>
      <c r="G37" s="27"/>
      <c r="H37" s="27"/>
      <c r="I37" s="27"/>
    </row>
    <row r="38" spans="1:16">
      <c r="A38" s="21">
        <f>SUM(B38:C38)</f>
        <v>20000</v>
      </c>
      <c r="B38" s="23">
        <v>0</v>
      </c>
      <c r="C38" s="25">
        <f>SUM(D38:R38)</f>
        <v>20000</v>
      </c>
      <c r="D38" s="28">
        <v>10000</v>
      </c>
      <c r="E38" s="28"/>
      <c r="F38" s="28"/>
      <c r="G38" s="154">
        <v>10000</v>
      </c>
      <c r="H38" s="28"/>
      <c r="I38" s="29"/>
    </row>
    <row r="39" spans="1:16">
      <c r="A39" s="19">
        <f>SUM(A34,A36,A38)</f>
        <v>40000</v>
      </c>
      <c r="B39" s="23">
        <f>SUM(B34,B36,B38)</f>
        <v>0</v>
      </c>
      <c r="C39" s="22">
        <f>SUM(C34,C36,C38)</f>
        <v>40000</v>
      </c>
      <c r="D39" s="86">
        <v>43275</v>
      </c>
      <c r="E39" s="36"/>
      <c r="F39" s="27"/>
      <c r="G39" s="154" t="s">
        <v>70</v>
      </c>
      <c r="H39" s="23"/>
      <c r="I39" s="24"/>
      <c r="M39" s="152" t="s">
        <v>60</v>
      </c>
      <c r="P39" s="12"/>
    </row>
    <row r="40" spans="1:16">
      <c r="A40" s="75" t="s">
        <v>39</v>
      </c>
      <c r="D40" s="35" t="s">
        <v>28</v>
      </c>
      <c r="E40" s="83">
        <v>20180624</v>
      </c>
      <c r="F40" s="83">
        <v>5.24</v>
      </c>
      <c r="G40" s="2"/>
      <c r="I40" s="2"/>
      <c r="M40" s="12">
        <v>20180328</v>
      </c>
      <c r="N40" s="22">
        <v>170000</v>
      </c>
    </row>
    <row r="41" spans="1:16">
      <c r="A41" s="35" t="s">
        <v>17</v>
      </c>
      <c r="B41" s="39"/>
      <c r="C41" s="23"/>
      <c r="D41" s="50"/>
      <c r="K41" s="94"/>
      <c r="M41" s="12"/>
      <c r="N41" s="22"/>
    </row>
    <row r="42" spans="1:16">
      <c r="A42" s="22" t="s">
        <v>13</v>
      </c>
      <c r="B42" s="22" t="s">
        <v>14</v>
      </c>
      <c r="C42" s="22" t="s">
        <v>15</v>
      </c>
      <c r="D42" s="22" t="s">
        <v>4</v>
      </c>
      <c r="E42" s="23"/>
      <c r="F42" s="24"/>
      <c r="G42" s="23"/>
      <c r="H42" s="24"/>
      <c r="I42" s="24"/>
    </row>
    <row r="43" spans="1:16">
      <c r="A43" s="21">
        <f>SUM(B43:C43)</f>
        <v>166700</v>
      </c>
      <c r="B43" s="23">
        <v>166700</v>
      </c>
      <c r="C43" s="25">
        <f>SUM(D43:U43)</f>
        <v>0</v>
      </c>
      <c r="D43" s="28"/>
      <c r="E43" s="29"/>
      <c r="F43" s="29"/>
      <c r="G43" s="29"/>
      <c r="H43" s="29"/>
      <c r="I43" s="29"/>
    </row>
    <row r="44" spans="1:16">
      <c r="A44" s="21"/>
      <c r="B44" s="23"/>
      <c r="C44" s="23"/>
      <c r="D44" s="26"/>
      <c r="E44" s="27"/>
      <c r="F44" s="27"/>
      <c r="G44" s="27"/>
      <c r="H44" s="27"/>
      <c r="I44" s="27"/>
    </row>
    <row r="45" spans="1:16">
      <c r="A45" s="21">
        <f>SUM(B45:C45)</f>
        <v>1399</v>
      </c>
      <c r="B45" s="23"/>
      <c r="C45" s="25">
        <f>SUM(D45:U45)</f>
        <v>1399</v>
      </c>
      <c r="D45" s="150">
        <v>1399</v>
      </c>
      <c r="E45" s="28"/>
      <c r="F45" s="29"/>
      <c r="G45" s="28"/>
      <c r="H45" s="29"/>
      <c r="I45" s="29"/>
    </row>
    <row r="46" spans="1:16">
      <c r="A46" s="21"/>
      <c r="B46" s="23"/>
      <c r="C46" s="23" t="s">
        <v>61</v>
      </c>
      <c r="D46" s="87">
        <v>43517</v>
      </c>
      <c r="E46" s="27"/>
      <c r="F46" s="27"/>
      <c r="G46" s="27"/>
      <c r="H46" s="27"/>
      <c r="I46" s="27"/>
      <c r="J46" s="74" t="s">
        <v>59</v>
      </c>
      <c r="K46"/>
    </row>
    <row r="47" spans="1:16">
      <c r="A47" s="21">
        <f>SUM(B47:C47)</f>
        <v>0</v>
      </c>
      <c r="B47" s="23">
        <v>0</v>
      </c>
      <c r="C47" s="25">
        <f>SUM(D47:U47)</f>
        <v>0</v>
      </c>
      <c r="D47" s="28"/>
      <c r="E47" s="28"/>
      <c r="F47" s="28"/>
      <c r="G47" s="28"/>
      <c r="H47" s="28"/>
      <c r="I47" s="28"/>
    </row>
    <row r="48" spans="1:16">
      <c r="A48" s="22">
        <f>SUM(A43,A45,A47)</f>
        <v>168099</v>
      </c>
      <c r="B48" s="23">
        <f>SUM(B43,B45,B47)</f>
        <v>166700</v>
      </c>
      <c r="C48" s="23">
        <f>SUM(C43,C45,C47)</f>
        <v>1399</v>
      </c>
      <c r="D48" s="27"/>
      <c r="E48" s="27"/>
      <c r="F48" s="27"/>
      <c r="G48" s="27"/>
      <c r="H48" s="27"/>
      <c r="I48" s="27"/>
    </row>
    <row r="51" spans="1:10">
      <c r="A51" s="35" t="s">
        <v>21</v>
      </c>
      <c r="B51" s="61"/>
    </row>
    <row r="52" spans="1:10">
      <c r="A52" s="22" t="s">
        <v>13</v>
      </c>
      <c r="B52" s="22" t="s">
        <v>14</v>
      </c>
      <c r="C52" s="22" t="s">
        <v>15</v>
      </c>
      <c r="D52" s="22" t="s">
        <v>4</v>
      </c>
      <c r="E52" s="23"/>
      <c r="F52" s="24"/>
      <c r="G52" s="23"/>
      <c r="H52" s="24"/>
      <c r="I52" s="24"/>
    </row>
    <row r="53" spans="1:10">
      <c r="A53" s="21">
        <f>SUM(B53:C53)</f>
        <v>0</v>
      </c>
      <c r="B53" s="23">
        <v>0</v>
      </c>
      <c r="C53" s="25">
        <f>SUM(D53:U53)</f>
        <v>0</v>
      </c>
      <c r="D53" s="28"/>
      <c r="E53" s="29"/>
      <c r="F53" s="29"/>
      <c r="G53" s="29"/>
      <c r="H53" s="29"/>
      <c r="I53" s="29"/>
    </row>
    <row r="54" spans="1:10">
      <c r="A54" s="21"/>
      <c r="B54" s="23"/>
      <c r="C54" s="23"/>
      <c r="D54" s="27"/>
      <c r="E54" s="27"/>
      <c r="F54" s="27"/>
      <c r="G54" s="27"/>
      <c r="H54" s="27"/>
      <c r="I54" s="27"/>
    </row>
    <row r="55" spans="1:10">
      <c r="A55" s="21">
        <f>SUM(B55:C55)</f>
        <v>30000</v>
      </c>
      <c r="B55" s="23">
        <v>0</v>
      </c>
      <c r="C55" s="25">
        <f>SUM(D55:U55)</f>
        <v>30000</v>
      </c>
      <c r="D55" s="28"/>
      <c r="E55" s="28"/>
      <c r="F55" s="28"/>
      <c r="G55" s="29"/>
      <c r="H55" s="29"/>
      <c r="I55" s="29">
        <v>30000</v>
      </c>
    </row>
    <row r="56" spans="1:10">
      <c r="A56" s="21"/>
      <c r="B56" s="23"/>
      <c r="C56" s="23"/>
      <c r="D56" s="27"/>
      <c r="E56" s="27"/>
      <c r="F56" s="27"/>
      <c r="G56" s="27"/>
      <c r="H56" s="27"/>
      <c r="I56" s="155" t="s">
        <v>71</v>
      </c>
      <c r="J56" s="50"/>
    </row>
    <row r="57" spans="1:10">
      <c r="A57" s="21">
        <f>SUM(B57:C57)</f>
        <v>0</v>
      </c>
      <c r="B57" s="23">
        <v>0</v>
      </c>
      <c r="C57" s="25">
        <f>SUM(D57:U57)</f>
        <v>0</v>
      </c>
      <c r="D57" s="29"/>
      <c r="E57" s="29"/>
      <c r="F57" s="29"/>
      <c r="G57" s="29"/>
      <c r="H57" s="29"/>
      <c r="I57" s="29"/>
    </row>
    <row r="58" spans="1:10">
      <c r="A58" s="22">
        <f>SUM(A53,A55,A57)</f>
        <v>30000</v>
      </c>
      <c r="B58" s="23">
        <f>SUM(B53,B55,B57)</f>
        <v>0</v>
      </c>
      <c r="C58" s="23">
        <f>SUM(C53,C55,C57)</f>
        <v>30000</v>
      </c>
      <c r="D58" s="27"/>
      <c r="E58" s="27"/>
      <c r="F58" s="27"/>
      <c r="G58" s="27"/>
      <c r="H58" s="27"/>
      <c r="I58" s="27"/>
    </row>
    <row r="60" spans="1:10">
      <c r="A60" s="89" t="s">
        <v>37</v>
      </c>
      <c r="B60" s="83" t="s">
        <v>38</v>
      </c>
      <c r="C60" s="74"/>
      <c r="E60" s="22"/>
      <c r="F60" s="22"/>
      <c r="G60" s="22"/>
      <c r="H60" s="22"/>
      <c r="I60" s="22"/>
    </row>
    <row r="61" spans="1:10">
      <c r="A61" s="89"/>
      <c r="B61" s="90">
        <v>42990</v>
      </c>
      <c r="C61" s="74"/>
      <c r="E61" s="22"/>
      <c r="F61" s="22"/>
      <c r="G61" s="22"/>
      <c r="H61" s="22"/>
      <c r="I61" s="22"/>
    </row>
    <row r="62" spans="1:10">
      <c r="A62" s="89" t="s">
        <v>37</v>
      </c>
      <c r="B62" s="74">
        <v>30000</v>
      </c>
    </row>
    <row r="64" spans="1:10">
      <c r="A64" s="91" t="s">
        <v>50</v>
      </c>
    </row>
    <row r="65" spans="1:26">
      <c r="A65" s="91" t="s">
        <v>40</v>
      </c>
    </row>
    <row r="66" spans="1:26">
      <c r="A66" s="93" t="s">
        <v>43</v>
      </c>
      <c r="B66" s="59">
        <f>SUM(C66:Z78)</f>
        <v>764684</v>
      </c>
      <c r="C66" s="12">
        <v>1724</v>
      </c>
      <c r="D66" s="12">
        <v>1174.3</v>
      </c>
      <c r="E66" s="12">
        <v>366.3</v>
      </c>
      <c r="F66" s="12">
        <v>2683.1</v>
      </c>
      <c r="G66" s="12">
        <v>1880</v>
      </c>
      <c r="H66" s="12">
        <v>1656</v>
      </c>
      <c r="I66" s="12">
        <v>2160</v>
      </c>
      <c r="J66" s="12">
        <v>1174.3</v>
      </c>
      <c r="K66" s="12">
        <v>10690</v>
      </c>
      <c r="L66" s="12">
        <v>8936.2000000000007</v>
      </c>
      <c r="M66" s="12">
        <v>6080</v>
      </c>
      <c r="N66" s="12">
        <v>5368</v>
      </c>
      <c r="O66" s="12">
        <v>4500</v>
      </c>
      <c r="P66" s="12">
        <v>3300</v>
      </c>
      <c r="Q66" s="12">
        <v>6300</v>
      </c>
      <c r="R66" s="12">
        <v>698</v>
      </c>
      <c r="S66" s="12">
        <v>1568.5</v>
      </c>
      <c r="T66" s="12">
        <v>2530</v>
      </c>
      <c r="U66" s="12">
        <v>5560</v>
      </c>
      <c r="V66" s="12">
        <v>7862.3</v>
      </c>
      <c r="W66" s="12">
        <v>2358</v>
      </c>
      <c r="X66" s="12">
        <v>793.8</v>
      </c>
      <c r="Y66" s="12">
        <v>3590</v>
      </c>
      <c r="Z66" s="12">
        <v>3560</v>
      </c>
    </row>
    <row r="67" spans="1:26">
      <c r="C67" s="12">
        <v>1317.5</v>
      </c>
      <c r="D67" s="12">
        <v>7536.5</v>
      </c>
      <c r="E67" s="12">
        <v>865.3</v>
      </c>
      <c r="F67" s="12">
        <v>9880</v>
      </c>
      <c r="G67" s="12">
        <v>15250</v>
      </c>
      <c r="H67" s="12">
        <v>1450</v>
      </c>
      <c r="I67" s="12">
        <v>6000</v>
      </c>
      <c r="J67" s="12">
        <v>1872.8</v>
      </c>
      <c r="K67" s="12">
        <v>220.3</v>
      </c>
      <c r="L67" s="12">
        <v>1100</v>
      </c>
      <c r="M67" s="12">
        <v>1562</v>
      </c>
      <c r="N67" s="12">
        <v>302.60000000000002</v>
      </c>
      <c r="O67" s="12">
        <v>3530</v>
      </c>
      <c r="P67" s="12">
        <v>8800</v>
      </c>
      <c r="Q67" s="12">
        <v>9860</v>
      </c>
      <c r="R67" s="12">
        <v>1532.6</v>
      </c>
      <c r="S67" s="12">
        <v>3566</v>
      </c>
      <c r="T67" s="12">
        <v>1365</v>
      </c>
      <c r="U67" s="12">
        <v>6538</v>
      </c>
      <c r="V67" s="12">
        <v>756.6</v>
      </c>
      <c r="W67" s="12">
        <v>5683.2</v>
      </c>
      <c r="X67" s="12">
        <v>2950</v>
      </c>
      <c r="Y67" s="12">
        <v>2000</v>
      </c>
      <c r="Z67" s="12">
        <v>7690.3</v>
      </c>
    </row>
    <row r="68" spans="1:26">
      <c r="C68" s="12">
        <v>6653.2</v>
      </c>
      <c r="D68" s="12">
        <v>256.5</v>
      </c>
      <c r="E68" s="12">
        <v>8890</v>
      </c>
      <c r="F68" s="12">
        <v>1050</v>
      </c>
      <c r="G68" s="12">
        <v>180</v>
      </c>
      <c r="H68" s="12">
        <v>2265.6</v>
      </c>
      <c r="I68" s="12">
        <v>1450</v>
      </c>
      <c r="J68" s="12">
        <v>7800</v>
      </c>
      <c r="K68" s="12">
        <v>9562.6</v>
      </c>
      <c r="L68" s="12">
        <v>855</v>
      </c>
      <c r="M68" s="12">
        <v>2202.5</v>
      </c>
      <c r="N68" s="12">
        <v>8865.6</v>
      </c>
      <c r="O68" s="12">
        <v>4263.5</v>
      </c>
      <c r="P68" s="12">
        <v>7696</v>
      </c>
      <c r="Q68" s="12">
        <v>5568</v>
      </c>
      <c r="R68" s="12">
        <v>7800</v>
      </c>
      <c r="S68" s="12">
        <v>221</v>
      </c>
      <c r="T68" s="12">
        <v>180</v>
      </c>
      <c r="U68" s="12">
        <v>8500</v>
      </c>
      <c r="V68" s="12">
        <v>12458</v>
      </c>
      <c r="W68" s="12">
        <v>2532.6</v>
      </c>
      <c r="X68" s="12">
        <v>3690</v>
      </c>
      <c r="Y68" s="12">
        <v>780</v>
      </c>
      <c r="Z68" s="12">
        <v>8865.7000000000007</v>
      </c>
    </row>
    <row r="69" spans="1:26">
      <c r="C69" s="12">
        <v>7736.6</v>
      </c>
      <c r="D69" s="12">
        <v>3212</v>
      </c>
      <c r="E69" s="12">
        <v>8552.5</v>
      </c>
      <c r="F69" s="12">
        <v>7736</v>
      </c>
      <c r="G69" s="12">
        <v>6588</v>
      </c>
      <c r="H69" s="12">
        <v>1863</v>
      </c>
      <c r="I69" s="12">
        <v>5368.3</v>
      </c>
      <c r="J69" s="12">
        <v>536</v>
      </c>
      <c r="K69" s="12">
        <v>782.8</v>
      </c>
      <c r="L69" s="12">
        <v>972.1</v>
      </c>
      <c r="M69" s="12">
        <v>1837.3</v>
      </c>
      <c r="N69" s="12">
        <v>6190.2</v>
      </c>
      <c r="O69" s="12">
        <v>8367.7999999999993</v>
      </c>
      <c r="P69" s="12">
        <v>212.5</v>
      </c>
      <c r="Q69" s="12">
        <v>583</v>
      </c>
      <c r="R69" s="12">
        <v>2312</v>
      </c>
      <c r="S69" s="12">
        <v>1835</v>
      </c>
      <c r="T69" s="12">
        <v>9563</v>
      </c>
      <c r="U69" s="12">
        <v>980</v>
      </c>
      <c r="V69" s="12">
        <v>1622</v>
      </c>
      <c r="W69" s="12">
        <v>8682</v>
      </c>
      <c r="X69" s="12">
        <v>2050</v>
      </c>
      <c r="Y69" s="12">
        <v>3536</v>
      </c>
      <c r="Z69" s="12">
        <v>17000</v>
      </c>
    </row>
    <row r="70" spans="1:26">
      <c r="C70" s="12">
        <v>3265</v>
      </c>
      <c r="D70" s="12">
        <v>2725.1</v>
      </c>
      <c r="E70" s="12">
        <v>2483</v>
      </c>
      <c r="F70" s="12">
        <v>9568</v>
      </c>
      <c r="G70" s="12">
        <v>2537</v>
      </c>
      <c r="H70" s="12">
        <v>6838.5</v>
      </c>
      <c r="I70" s="12">
        <v>863.7</v>
      </c>
      <c r="J70" s="12">
        <v>2135</v>
      </c>
      <c r="K70" s="12">
        <v>2723</v>
      </c>
      <c r="L70" s="12">
        <v>7569</v>
      </c>
      <c r="M70" s="12">
        <v>1500</v>
      </c>
      <c r="N70" s="12">
        <v>6937</v>
      </c>
      <c r="O70" s="12">
        <v>3578</v>
      </c>
      <c r="P70" s="12">
        <v>5750</v>
      </c>
      <c r="Q70" s="12">
        <v>3560</v>
      </c>
      <c r="R70" s="12">
        <v>6900</v>
      </c>
      <c r="S70" s="12">
        <v>9852</v>
      </c>
      <c r="T70" s="12">
        <v>5200</v>
      </c>
      <c r="U70" s="12">
        <v>7865</v>
      </c>
      <c r="V70" s="12">
        <v>4220</v>
      </c>
      <c r="W70" s="12">
        <v>9860</v>
      </c>
      <c r="X70" s="12">
        <v>2566.3000000000002</v>
      </c>
      <c r="Y70" s="12">
        <v>1836.5</v>
      </c>
      <c r="Z70" s="12">
        <v>4110</v>
      </c>
    </row>
    <row r="71" spans="1:26">
      <c r="C71" s="12">
        <v>3865.5</v>
      </c>
      <c r="D71" s="12">
        <v>5000</v>
      </c>
      <c r="E71" s="12">
        <v>4530</v>
      </c>
      <c r="F71" s="12">
        <v>6533</v>
      </c>
      <c r="G71" s="12">
        <v>962</v>
      </c>
      <c r="H71" s="12">
        <v>2980</v>
      </c>
      <c r="I71" s="12">
        <v>10836</v>
      </c>
      <c r="J71" s="12">
        <v>22800</v>
      </c>
      <c r="K71" s="12">
        <v>8658</v>
      </c>
      <c r="L71" s="12">
        <v>2368.5</v>
      </c>
      <c r="M71" s="12">
        <v>6136.8</v>
      </c>
      <c r="N71" s="12">
        <v>5968.5</v>
      </c>
      <c r="O71" s="12">
        <v>6523</v>
      </c>
      <c r="P71" s="12">
        <v>2900</v>
      </c>
      <c r="Q71" s="12">
        <v>1800</v>
      </c>
      <c r="R71" s="12">
        <v>5980</v>
      </c>
      <c r="S71" s="12">
        <v>5165</v>
      </c>
      <c r="T71" s="12">
        <v>21000</v>
      </c>
      <c r="U71" s="12">
        <v>993.5</v>
      </c>
      <c r="V71" s="12">
        <v>7635</v>
      </c>
      <c r="W71" s="12">
        <v>8396</v>
      </c>
      <c r="X71" s="12">
        <v>2365</v>
      </c>
      <c r="Y71" s="12">
        <v>9635</v>
      </c>
      <c r="Z71" s="12">
        <v>4863.5</v>
      </c>
    </row>
    <row r="72" spans="1:26">
      <c r="C72" s="12">
        <v>4250</v>
      </c>
      <c r="D72" s="12">
        <v>1400</v>
      </c>
      <c r="E72" s="12">
        <v>2836</v>
      </c>
      <c r="F72" s="12">
        <v>8967</v>
      </c>
      <c r="G72" s="12">
        <v>2500</v>
      </c>
      <c r="H72" s="12">
        <v>995</v>
      </c>
      <c r="I72" s="12">
        <v>992</v>
      </c>
      <c r="J72" s="12">
        <v>998</v>
      </c>
      <c r="K72" s="12">
        <v>997.6</v>
      </c>
      <c r="L72" s="12">
        <v>986.5</v>
      </c>
      <c r="M72" s="12">
        <v>835</v>
      </c>
      <c r="N72" s="12">
        <v>1486</v>
      </c>
      <c r="O72" s="12">
        <v>683.6</v>
      </c>
      <c r="P72" s="12">
        <v>12865</v>
      </c>
      <c r="Q72" s="12">
        <v>3400</v>
      </c>
      <c r="R72" s="12">
        <v>13500</v>
      </c>
      <c r="S72" s="12">
        <v>1500</v>
      </c>
      <c r="T72" s="12">
        <v>8500</v>
      </c>
      <c r="U72" s="12">
        <v>380</v>
      </c>
      <c r="V72" s="12">
        <v>5500</v>
      </c>
      <c r="W72" s="12">
        <v>660</v>
      </c>
      <c r="X72" s="12">
        <v>1700</v>
      </c>
      <c r="Y72" s="12">
        <v>999</v>
      </c>
      <c r="Z72" s="12">
        <v>800</v>
      </c>
    </row>
    <row r="73" spans="1:26">
      <c r="C73" s="12">
        <v>786</v>
      </c>
      <c r="D73" s="12">
        <v>1320</v>
      </c>
      <c r="E73" s="12">
        <v>1052</v>
      </c>
      <c r="F73" s="12">
        <v>1800</v>
      </c>
      <c r="G73" s="12">
        <v>813.5</v>
      </c>
      <c r="H73" s="12"/>
      <c r="I73" s="12"/>
      <c r="J73" s="12"/>
      <c r="K73" s="12"/>
      <c r="L73" s="12"/>
      <c r="M73" s="12"/>
      <c r="N73" s="12"/>
      <c r="O73" s="12"/>
      <c r="P73" s="12"/>
      <c r="Q73" s="12"/>
      <c r="R73" s="12"/>
      <c r="S73" s="12"/>
      <c r="T73" s="12"/>
      <c r="U73" s="12"/>
      <c r="V73" s="12"/>
      <c r="W73" s="12"/>
      <c r="X73" s="12"/>
      <c r="Y73" s="12"/>
      <c r="Z73" s="12"/>
    </row>
    <row r="74" spans="1:26">
      <c r="C74" s="12"/>
      <c r="D74" s="12"/>
      <c r="E74" s="12"/>
      <c r="F74" s="12"/>
      <c r="G74" s="12"/>
      <c r="H74" s="12"/>
      <c r="I74" s="12"/>
      <c r="J74" s="12"/>
      <c r="K74" s="12"/>
      <c r="L74" s="12"/>
      <c r="M74" s="12"/>
      <c r="N74" s="12"/>
      <c r="O74" s="12"/>
      <c r="P74" s="12"/>
      <c r="Q74" s="12"/>
      <c r="R74" s="12"/>
      <c r="S74" s="12"/>
      <c r="T74" s="12"/>
      <c r="U74" s="12"/>
      <c r="V74" s="12"/>
      <c r="W74" s="12"/>
      <c r="X74" s="12"/>
      <c r="Y74" s="12"/>
      <c r="Z74" s="12"/>
    </row>
    <row r="75" spans="1:26">
      <c r="C75" s="12"/>
      <c r="D75" s="12"/>
      <c r="E75" s="12"/>
      <c r="F75" s="12"/>
      <c r="G75" s="12"/>
      <c r="H75" s="12"/>
      <c r="I75" s="12"/>
      <c r="J75" s="12"/>
      <c r="K75" s="12"/>
      <c r="L75" s="12"/>
      <c r="M75" s="12"/>
      <c r="N75" s="12"/>
      <c r="O75" s="12"/>
      <c r="P75" s="12"/>
      <c r="Q75" s="12"/>
      <c r="R75" s="12"/>
      <c r="S75" s="12"/>
      <c r="T75" s="12"/>
      <c r="U75" s="12"/>
      <c r="V75" s="12"/>
      <c r="W75" s="12"/>
      <c r="X75" s="12"/>
      <c r="Y75" s="12"/>
      <c r="Z75" s="12"/>
    </row>
    <row r="76" spans="1:26">
      <c r="C76" s="12"/>
      <c r="D76" s="12"/>
      <c r="E76" s="12"/>
      <c r="F76" s="12"/>
      <c r="G76" s="12"/>
      <c r="H76" s="12"/>
      <c r="I76" s="12"/>
      <c r="J76" s="12"/>
      <c r="K76" s="12"/>
      <c r="L76" s="12"/>
      <c r="M76" s="12"/>
      <c r="N76" s="12"/>
      <c r="O76" s="12"/>
      <c r="P76" s="12"/>
      <c r="Q76" s="12"/>
      <c r="R76" s="12"/>
      <c r="S76" s="12"/>
      <c r="T76" s="12"/>
      <c r="U76" s="12"/>
      <c r="V76" s="12"/>
      <c r="W76" s="12"/>
      <c r="X76" s="12"/>
      <c r="Y76" s="12"/>
      <c r="Z76" s="12"/>
    </row>
    <row r="77" spans="1:26">
      <c r="C77" s="12"/>
      <c r="D77" s="12"/>
      <c r="E77" s="12"/>
      <c r="F77" s="12"/>
      <c r="G77" s="12"/>
      <c r="H77" s="12"/>
      <c r="I77" s="12"/>
      <c r="J77" s="12"/>
      <c r="K77" s="12"/>
      <c r="L77" s="12"/>
      <c r="M77" s="12"/>
      <c r="N77" s="12"/>
      <c r="O77" s="12"/>
      <c r="P77" s="12"/>
      <c r="Q77" s="12"/>
      <c r="R77" s="12"/>
      <c r="S77" s="12"/>
      <c r="T77" s="12"/>
      <c r="U77" s="12"/>
      <c r="V77" s="12"/>
      <c r="W77" s="12"/>
      <c r="X77" s="12"/>
      <c r="Y77" s="12"/>
      <c r="Z77" s="12"/>
    </row>
    <row r="78" spans="1:26" s="153" customFormat="1"/>
    <row r="79" spans="1:26" s="153" customFormat="1"/>
    <row r="82" spans="3:3">
      <c r="C82"/>
    </row>
  </sheetData>
  <phoneticPr fontId="17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84"/>
  <sheetViews>
    <sheetView zoomScaleNormal="100" workbookViewId="0">
      <pane ySplit="1" topLeftCell="A2" activePane="bottomLeft" state="frozen"/>
      <selection pane="bottomLeft" activeCell="B13" activeCellId="1" sqref="C13 B13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2.625" style="1" customWidth="1"/>
    <col min="6" max="6" width="8.625" style="1" customWidth="1"/>
    <col min="7" max="7" width="8.75" style="1" customWidth="1"/>
    <col min="8" max="8" width="8.125" style="1" customWidth="1"/>
    <col min="9" max="9" width="10.125" style="1" customWidth="1"/>
    <col min="10" max="10" width="9" style="1" customWidth="1"/>
    <col min="11" max="11" width="12.375" style="1" customWidth="1"/>
    <col min="12" max="12" width="8.5" style="1" customWidth="1"/>
    <col min="13" max="13" width="8.75" style="1" customWidth="1"/>
    <col min="14" max="14" width="11.625" style="1" customWidth="1"/>
    <col min="15" max="15" width="8.875" style="1" customWidth="1"/>
    <col min="16" max="16" width="10" style="1" customWidth="1"/>
    <col min="17" max="17" width="9" style="1"/>
    <col min="18" max="24" width="9.625" style="1" bestFit="1" customWidth="1"/>
    <col min="25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2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6" customFormat="1">
      <c r="A3" s="101" t="s">
        <v>80</v>
      </c>
      <c r="B3" s="102">
        <v>25000</v>
      </c>
      <c r="C3" s="103"/>
      <c r="D3" s="102">
        <f>B3-C3-E3</f>
        <v>23142.400000000001</v>
      </c>
      <c r="E3" s="103">
        <f>SUM(F3:BE3)</f>
        <v>1857.6</v>
      </c>
      <c r="F3" s="104">
        <v>300</v>
      </c>
      <c r="G3" s="104">
        <v>286.60000000000002</v>
      </c>
      <c r="H3" s="104">
        <v>322.5</v>
      </c>
      <c r="I3" s="104">
        <v>350</v>
      </c>
      <c r="J3" s="104">
        <v>270.5</v>
      </c>
      <c r="K3" s="104">
        <v>56.5</v>
      </c>
      <c r="L3" s="104">
        <v>272.5</v>
      </c>
      <c r="M3" s="107">
        <v>-1</v>
      </c>
      <c r="N3" s="104"/>
      <c r="O3" s="104"/>
      <c r="P3" s="104"/>
      <c r="Q3" s="104"/>
      <c r="R3" s="104"/>
      <c r="S3" s="104"/>
      <c r="T3" s="104"/>
      <c r="U3" s="104"/>
      <c r="V3" s="104"/>
      <c r="W3" s="104"/>
      <c r="X3" s="104"/>
      <c r="Y3" s="104"/>
      <c r="Z3" s="104"/>
      <c r="AA3" s="104"/>
      <c r="AB3" s="104"/>
      <c r="AC3" s="104"/>
      <c r="AD3" s="104"/>
      <c r="AE3" s="104"/>
      <c r="AF3" s="104"/>
      <c r="AG3" s="104"/>
      <c r="AH3" s="104"/>
      <c r="AI3" s="105"/>
      <c r="AJ3" s="105"/>
      <c r="AK3" s="105"/>
      <c r="AL3" s="105"/>
      <c r="AM3" s="105"/>
      <c r="AN3" s="105"/>
      <c r="AO3" s="105"/>
      <c r="AP3" s="105"/>
      <c r="AQ3" s="105"/>
      <c r="AR3" s="105"/>
      <c r="AS3" s="105"/>
      <c r="AT3" s="105"/>
      <c r="AU3" s="105"/>
      <c r="AV3" s="105"/>
      <c r="AW3" s="105"/>
      <c r="AX3" s="105"/>
      <c r="AY3" s="105"/>
      <c r="AZ3" s="105"/>
    </row>
    <row r="4" spans="1:52">
      <c r="A4" s="13">
        <v>25</v>
      </c>
      <c r="B4" s="82"/>
      <c r="C4" s="4"/>
      <c r="D4" s="4"/>
      <c r="E4" s="4"/>
      <c r="F4" s="32" t="s">
        <v>81</v>
      </c>
      <c r="G4" s="32"/>
      <c r="H4" s="32"/>
      <c r="I4" s="32">
        <v>6.7</v>
      </c>
      <c r="J4" s="32"/>
      <c r="K4" s="32"/>
      <c r="L4" s="32"/>
      <c r="M4" s="32" t="s">
        <v>83</v>
      </c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6" customFormat="1">
      <c r="A5" s="101" t="s">
        <v>9</v>
      </c>
      <c r="B5" s="102">
        <v>114000</v>
      </c>
      <c r="C5" s="103"/>
      <c r="D5" s="102">
        <f>B5-C5-E5</f>
        <v>109996.7</v>
      </c>
      <c r="E5" s="103">
        <f>SUM(F5:BE5)</f>
        <v>4003.3</v>
      </c>
      <c r="F5" s="104">
        <v>302.60000000000002</v>
      </c>
      <c r="G5" s="104">
        <v>320</v>
      </c>
      <c r="H5" s="104">
        <v>312</v>
      </c>
      <c r="I5" s="104">
        <v>752.5</v>
      </c>
      <c r="J5" s="104">
        <v>300</v>
      </c>
      <c r="K5" s="104">
        <v>332</v>
      </c>
      <c r="L5" s="104">
        <v>532.20000000000005</v>
      </c>
      <c r="M5" s="104">
        <v>432.8</v>
      </c>
      <c r="N5" s="104">
        <v>321</v>
      </c>
      <c r="O5" s="104">
        <v>398.2</v>
      </c>
      <c r="P5" s="104"/>
      <c r="Q5" s="104"/>
      <c r="R5" s="104"/>
      <c r="S5" s="104"/>
      <c r="T5" s="104"/>
      <c r="U5" s="104"/>
      <c r="V5" s="104"/>
      <c r="W5" s="104"/>
      <c r="X5" s="104"/>
      <c r="Y5" s="104"/>
      <c r="Z5" s="104"/>
      <c r="AA5" s="104"/>
      <c r="AB5" s="104"/>
      <c r="AC5" s="104"/>
      <c r="AD5" s="104"/>
      <c r="AE5" s="104"/>
      <c r="AF5" s="104"/>
      <c r="AG5" s="104"/>
      <c r="AH5" s="104"/>
      <c r="AI5" s="105"/>
      <c r="AJ5" s="105"/>
      <c r="AK5" s="105"/>
      <c r="AL5" s="105"/>
      <c r="AM5" s="105"/>
      <c r="AN5" s="105"/>
      <c r="AO5" s="105"/>
      <c r="AP5" s="105"/>
      <c r="AQ5" s="105"/>
      <c r="AR5" s="105"/>
      <c r="AS5" s="105"/>
      <c r="AT5" s="105"/>
      <c r="AU5" s="105"/>
      <c r="AV5" s="105"/>
      <c r="AW5" s="105"/>
      <c r="AX5" s="105"/>
      <c r="AY5" s="105"/>
      <c r="AZ5" s="105"/>
    </row>
    <row r="6" spans="1:52">
      <c r="A6" s="13">
        <v>29</v>
      </c>
      <c r="B6" s="82"/>
      <c r="C6" s="4"/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8" customFormat="1">
      <c r="A7" s="143" t="s">
        <v>10</v>
      </c>
      <c r="B7" s="121">
        <v>63000</v>
      </c>
      <c r="C7" s="122"/>
      <c r="D7" s="121">
        <f>B7-C7-E7</f>
        <v>61527.5</v>
      </c>
      <c r="E7" s="122">
        <f>SUM(F7:BE7)</f>
        <v>1472.5</v>
      </c>
      <c r="F7" s="144">
        <v>288</v>
      </c>
      <c r="G7" s="145">
        <v>302.5</v>
      </c>
      <c r="H7" s="144">
        <v>290</v>
      </c>
      <c r="I7" s="145">
        <v>292</v>
      </c>
      <c r="J7" s="145">
        <v>300</v>
      </c>
      <c r="K7" s="145"/>
      <c r="L7" s="145"/>
      <c r="M7" s="145"/>
      <c r="N7" s="145"/>
      <c r="O7" s="145"/>
      <c r="P7" s="144"/>
      <c r="Q7" s="144"/>
      <c r="R7" s="144"/>
      <c r="S7" s="144"/>
      <c r="T7" s="144"/>
      <c r="U7" s="144"/>
      <c r="V7" s="144"/>
      <c r="W7" s="144"/>
      <c r="X7" s="144"/>
      <c r="Y7" s="144"/>
      <c r="Z7" s="146"/>
      <c r="AA7" s="147"/>
      <c r="AB7" s="147"/>
      <c r="AC7" s="147"/>
      <c r="AD7" s="147"/>
      <c r="AE7" s="147"/>
      <c r="AF7" s="147"/>
      <c r="AG7" s="147"/>
      <c r="AH7" s="147"/>
      <c r="AI7" s="147"/>
      <c r="AJ7" s="147"/>
      <c r="AK7" s="147"/>
      <c r="AL7" s="147"/>
      <c r="AM7" s="147"/>
      <c r="AN7" s="147"/>
      <c r="AO7" s="147"/>
      <c r="AP7" s="147"/>
      <c r="AQ7" s="147"/>
      <c r="AR7" s="147"/>
      <c r="AS7" s="147"/>
      <c r="AT7" s="147"/>
      <c r="AU7" s="147"/>
      <c r="AV7" s="147"/>
      <c r="AW7" s="147"/>
      <c r="AX7" s="147"/>
      <c r="AY7" s="147"/>
      <c r="AZ7" s="147"/>
    </row>
    <row r="8" spans="1:52">
      <c r="A8" s="13">
        <v>28</v>
      </c>
      <c r="B8" s="13"/>
      <c r="C8" s="4"/>
      <c r="D8" s="4">
        <v>3000</v>
      </c>
      <c r="E8" s="4"/>
      <c r="F8" s="32">
        <v>5.22</v>
      </c>
      <c r="G8" s="32" t="s">
        <v>74</v>
      </c>
      <c r="H8" s="32">
        <v>6.1</v>
      </c>
      <c r="I8" s="32"/>
      <c r="J8" s="4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1" customFormat="1">
      <c r="A9" s="159" t="s">
        <v>65</v>
      </c>
      <c r="B9" s="138">
        <v>21000</v>
      </c>
      <c r="C9" s="157"/>
      <c r="D9" s="139">
        <f>B9-C9-E9</f>
        <v>17935.099999999999</v>
      </c>
      <c r="E9" s="139">
        <f>SUM(F9:BE9)</f>
        <v>3064.9000000000005</v>
      </c>
      <c r="F9" s="140">
        <v>736.8</v>
      </c>
      <c r="G9" s="140">
        <v>600</v>
      </c>
      <c r="H9" s="140">
        <v>202</v>
      </c>
      <c r="I9" s="140">
        <v>326</v>
      </c>
      <c r="J9" s="140">
        <v>86</v>
      </c>
      <c r="K9" s="140">
        <v>186</v>
      </c>
      <c r="L9" s="140">
        <v>235</v>
      </c>
      <c r="M9" s="140">
        <v>210.8</v>
      </c>
      <c r="N9" s="140">
        <v>352.3</v>
      </c>
      <c r="O9" s="140">
        <v>80</v>
      </c>
      <c r="P9" s="140">
        <v>50</v>
      </c>
      <c r="Q9" s="140"/>
      <c r="R9" s="140"/>
      <c r="S9" s="140"/>
      <c r="T9" s="140"/>
      <c r="U9" s="140"/>
      <c r="V9" s="140"/>
      <c r="W9" s="140"/>
      <c r="X9" s="140"/>
      <c r="Y9" s="140"/>
      <c r="Z9" s="149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6" t="s">
        <v>75</v>
      </c>
      <c r="B10" s="82"/>
      <c r="C10" s="51"/>
      <c r="D10" s="13"/>
      <c r="E10" s="4"/>
      <c r="F10" s="32"/>
      <c r="G10" s="32" t="s">
        <v>72</v>
      </c>
      <c r="H10" s="32" t="s">
        <v>73</v>
      </c>
      <c r="I10" s="32"/>
      <c r="J10" s="32"/>
      <c r="K10" s="32"/>
      <c r="L10" s="32"/>
      <c r="M10" s="32"/>
      <c r="N10" s="32"/>
      <c r="O10" s="32"/>
      <c r="P10" s="32" t="s">
        <v>78</v>
      </c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1" customFormat="1">
      <c r="A11" s="108" t="s">
        <v>11</v>
      </c>
      <c r="B11" s="102">
        <v>17000</v>
      </c>
      <c r="C11" s="102"/>
      <c r="D11" s="102">
        <f>B11-C11-E11</f>
        <v>15888.5</v>
      </c>
      <c r="E11" s="103">
        <f>SUM(F11:BE11)</f>
        <v>1111.5</v>
      </c>
      <c r="F11" s="104">
        <v>265</v>
      </c>
      <c r="G11" s="109">
        <v>526</v>
      </c>
      <c r="H11" s="109">
        <v>320.5</v>
      </c>
      <c r="I11" s="109"/>
      <c r="J11" s="109"/>
      <c r="K11" s="109"/>
      <c r="L11" s="109"/>
      <c r="M11" s="109"/>
      <c r="N11" s="109"/>
      <c r="O11" s="109"/>
      <c r="P11" s="109"/>
      <c r="Q11" s="109"/>
      <c r="R11" s="109"/>
      <c r="S11" s="109"/>
      <c r="T11" s="109"/>
      <c r="U11" s="109"/>
      <c r="V11" s="109"/>
      <c r="W11" s="109"/>
      <c r="X11" s="109"/>
      <c r="Y11" s="109"/>
      <c r="Z11" s="109"/>
      <c r="AA11" s="109"/>
      <c r="AB11" s="109"/>
      <c r="AC11" s="109"/>
      <c r="AD11" s="109"/>
      <c r="AE11" s="109"/>
      <c r="AF11" s="110"/>
      <c r="AG11" s="110"/>
      <c r="AH11" s="110"/>
      <c r="AI11" s="110"/>
      <c r="AJ11" s="110"/>
      <c r="AK11" s="110"/>
      <c r="AL11" s="110"/>
      <c r="AM11" s="110"/>
      <c r="AN11" s="110"/>
      <c r="AO11" s="110"/>
      <c r="AP11" s="110"/>
      <c r="AQ11" s="110"/>
      <c r="AR11" s="110"/>
      <c r="AS11" s="110"/>
      <c r="AT11" s="110"/>
      <c r="AU11" s="110"/>
      <c r="AV11" s="110"/>
      <c r="AW11" s="110"/>
      <c r="AX11" s="110"/>
      <c r="AY11" s="110"/>
      <c r="AZ11" s="110"/>
    </row>
    <row r="12" spans="1:52" s="65" customFormat="1">
      <c r="A12" s="13">
        <v>30</v>
      </c>
      <c r="B12" s="82"/>
      <c r="C12" s="62"/>
      <c r="D12" s="63"/>
      <c r="E12" s="63"/>
      <c r="F12" s="32" t="s">
        <v>63</v>
      </c>
      <c r="G12" s="32"/>
      <c r="H12" s="63"/>
      <c r="I12" s="32"/>
      <c r="J12" s="32"/>
      <c r="K12" s="63"/>
      <c r="L12" s="63"/>
      <c r="M12" s="63"/>
      <c r="N12" s="63"/>
      <c r="O12" s="63"/>
      <c r="P12" s="63"/>
      <c r="Q12" s="63"/>
      <c r="R12" s="63"/>
      <c r="S12" s="63"/>
      <c r="T12" s="63"/>
      <c r="U12" s="63"/>
      <c r="V12" s="63"/>
      <c r="W12" s="63"/>
      <c r="X12" s="63"/>
      <c r="Y12" s="63"/>
      <c r="Z12" s="63"/>
      <c r="AA12" s="63"/>
      <c r="AB12" s="63"/>
      <c r="AC12" s="64"/>
      <c r="AD12" s="64"/>
      <c r="AE12" s="64"/>
      <c r="AF12" s="64"/>
      <c r="AG12" s="64"/>
      <c r="AH12" s="64"/>
      <c r="AI12" s="64"/>
      <c r="AJ12" s="64"/>
      <c r="AK12" s="64"/>
      <c r="AL12" s="64"/>
      <c r="AM12" s="64"/>
      <c r="AN12" s="64"/>
      <c r="AO12" s="64"/>
      <c r="AP12" s="64"/>
      <c r="AQ12" s="64"/>
      <c r="AR12" s="64"/>
      <c r="AS12" s="64"/>
      <c r="AT12" s="64"/>
      <c r="AU12" s="64"/>
      <c r="AV12" s="64"/>
      <c r="AW12" s="64"/>
      <c r="AX12" s="64"/>
      <c r="AY12" s="64"/>
      <c r="AZ12" s="64"/>
    </row>
    <row r="13" spans="1:52" s="72" customFormat="1">
      <c r="A13" s="67" t="s">
        <v>23</v>
      </c>
      <c r="B13" s="68">
        <v>427.12</v>
      </c>
      <c r="C13" s="68">
        <v>427.12</v>
      </c>
      <c r="D13" s="68">
        <f>B13-C13-E13</f>
        <v>0</v>
      </c>
      <c r="E13" s="69">
        <f>SUM(F13:BE13)</f>
        <v>0</v>
      </c>
      <c r="F13" s="70"/>
      <c r="G13" s="70"/>
      <c r="H13" s="70"/>
      <c r="I13" s="70"/>
      <c r="J13" s="70"/>
      <c r="K13" s="70"/>
      <c r="L13" s="70"/>
      <c r="M13" s="70"/>
      <c r="N13" s="70"/>
      <c r="O13" s="70"/>
      <c r="P13" s="70"/>
      <c r="Q13" s="70"/>
      <c r="R13" s="70"/>
      <c r="S13" s="70"/>
      <c r="T13" s="70"/>
      <c r="U13" s="70"/>
      <c r="V13" s="70"/>
      <c r="W13" s="70"/>
      <c r="X13" s="70"/>
      <c r="Y13" s="70"/>
      <c r="Z13" s="7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240427.12</v>
      </c>
      <c r="C14" s="66">
        <f>SUM(C3,C5,C7,C9,C11,C13)</f>
        <v>427.12</v>
      </c>
      <c r="D14" s="6">
        <f>SUM(D3,D5,D7,D9,D11,D13)</f>
        <v>228490.2</v>
      </c>
      <c r="E14" s="6">
        <f>SUM(E3,E5,E7,E9,E11,E13)</f>
        <v>11509.8</v>
      </c>
      <c r="F14" s="6" t="s">
        <v>47</v>
      </c>
      <c r="G14" s="99"/>
      <c r="H14" s="99"/>
      <c r="I14" s="99"/>
      <c r="J14" s="99"/>
      <c r="K14" s="99"/>
      <c r="L14" s="99"/>
      <c r="M14" s="99"/>
      <c r="N14" s="99"/>
      <c r="O14" s="99"/>
      <c r="P14" s="99"/>
      <c r="Q14" s="99"/>
      <c r="R14" s="99"/>
      <c r="S14" s="99"/>
      <c r="T14" s="99"/>
      <c r="U14" s="99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9" customFormat="1">
      <c r="A15" s="53" t="s">
        <v>19</v>
      </c>
      <c r="B15" s="54">
        <v>30000</v>
      </c>
      <c r="C15" s="55"/>
      <c r="D15" s="55">
        <f>B15-C15-E15</f>
        <v>30000</v>
      </c>
      <c r="E15" s="55">
        <f>SUM(F15:BE15)</f>
        <v>0</v>
      </c>
      <c r="F15" s="56"/>
      <c r="G15" s="81"/>
      <c r="H15" s="81"/>
      <c r="I15" s="92" t="s">
        <v>41</v>
      </c>
      <c r="J15" s="92" t="s">
        <v>42</v>
      </c>
      <c r="K15" s="81"/>
      <c r="L15" s="81"/>
      <c r="M15" s="81"/>
      <c r="N15" s="81"/>
      <c r="O15" s="81"/>
      <c r="P15" s="81"/>
      <c r="Q15" s="56"/>
      <c r="R15" s="56"/>
      <c r="S15" s="56"/>
      <c r="T15" s="56"/>
      <c r="U15" s="56"/>
      <c r="V15" s="57"/>
      <c r="W15" s="57"/>
      <c r="X15" s="56"/>
      <c r="Y15" s="56"/>
      <c r="Z15" s="58"/>
      <c r="AA15" s="58"/>
      <c r="AB15" s="58"/>
      <c r="AC15" s="58"/>
      <c r="AD15" s="58"/>
      <c r="AE15" s="58"/>
      <c r="AF15" s="58"/>
      <c r="AG15" s="58"/>
      <c r="AH15" s="58"/>
      <c r="AI15" s="58"/>
      <c r="AJ15" s="58"/>
      <c r="AK15" s="58"/>
      <c r="AL15" s="58"/>
      <c r="AM15" s="58"/>
      <c r="AN15" s="58"/>
      <c r="AO15" s="58"/>
      <c r="AP15" s="58"/>
      <c r="AQ15" s="58"/>
      <c r="AR15" s="58"/>
      <c r="AS15" s="58"/>
      <c r="AT15" s="58"/>
      <c r="AU15" s="58"/>
      <c r="AV15" s="58"/>
      <c r="AW15" s="58"/>
      <c r="AX15" s="58"/>
      <c r="AY15" s="58"/>
      <c r="AZ15" s="58"/>
    </row>
    <row r="16" spans="1:52" s="59" customFormat="1">
      <c r="A16" s="53" t="s">
        <v>20</v>
      </c>
      <c r="B16" s="54">
        <v>14</v>
      </c>
      <c r="C16" s="60"/>
      <c r="D16" s="60"/>
      <c r="E16" s="60"/>
      <c r="F16" s="54"/>
      <c r="G16" s="81"/>
      <c r="H16" s="81"/>
      <c r="I16" s="81"/>
      <c r="J16" s="81"/>
      <c r="K16" s="84"/>
      <c r="L16" s="85"/>
      <c r="M16" s="81"/>
      <c r="N16" s="80"/>
      <c r="O16" s="81"/>
      <c r="P16" s="81"/>
      <c r="Q16" s="54"/>
      <c r="R16" s="56"/>
      <c r="S16" s="56"/>
      <c r="T16" s="56"/>
      <c r="U16" s="56"/>
      <c r="V16" s="56"/>
      <c r="W16" s="56"/>
      <c r="X16" s="56"/>
      <c r="Y16" s="56"/>
      <c r="Z16" s="58"/>
      <c r="AA16" s="58"/>
      <c r="AB16" s="58"/>
      <c r="AC16" s="58"/>
      <c r="AD16" s="58"/>
      <c r="AE16" s="58"/>
      <c r="AF16" s="58"/>
      <c r="AG16" s="58"/>
      <c r="AH16" s="58"/>
      <c r="AI16" s="58"/>
      <c r="AJ16" s="58"/>
      <c r="AK16" s="58"/>
      <c r="AL16" s="58"/>
      <c r="AM16" s="58"/>
      <c r="AN16" s="58"/>
      <c r="AO16" s="58"/>
      <c r="AP16" s="58"/>
      <c r="AQ16" s="58"/>
      <c r="AR16" s="58"/>
      <c r="AS16" s="58"/>
      <c r="AT16" s="58"/>
      <c r="AU16" s="58"/>
      <c r="AV16" s="58"/>
      <c r="AW16" s="58"/>
      <c r="AX16" s="58"/>
      <c r="AY16" s="58"/>
      <c r="AZ16" s="58"/>
    </row>
    <row r="17" spans="1:52" s="111" customFormat="1">
      <c r="A17" s="108" t="s">
        <v>51</v>
      </c>
      <c r="B17" s="102">
        <v>27000</v>
      </c>
      <c r="C17" s="103">
        <f>SUM(D18,E18)</f>
        <v>23545.64</v>
      </c>
      <c r="D17" s="112">
        <f>B17-C17-E17</f>
        <v>583.40000000000055</v>
      </c>
      <c r="E17" s="102">
        <f>SUM(F17:BE17)</f>
        <v>2870.96</v>
      </c>
      <c r="F17" s="109">
        <v>863</v>
      </c>
      <c r="G17" s="109">
        <v>360</v>
      </c>
      <c r="H17" s="109">
        <v>9.9600000000000009</v>
      </c>
      <c r="I17" s="109">
        <v>732</v>
      </c>
      <c r="J17" s="109">
        <v>350</v>
      </c>
      <c r="K17" s="109">
        <v>200</v>
      </c>
      <c r="L17" s="109">
        <v>136</v>
      </c>
      <c r="M17" s="109">
        <v>120</v>
      </c>
      <c r="N17" s="109">
        <v>100</v>
      </c>
      <c r="O17" s="109"/>
      <c r="P17" s="104"/>
      <c r="Q17" s="109"/>
      <c r="R17" s="109"/>
      <c r="S17" s="109"/>
      <c r="T17" s="102"/>
      <c r="U17" s="102"/>
      <c r="V17" s="102"/>
      <c r="W17" s="102"/>
      <c r="X17" s="102"/>
      <c r="Y17" s="102"/>
      <c r="Z17" s="110"/>
      <c r="AA17" s="110"/>
      <c r="AB17" s="110"/>
      <c r="AC17" s="110"/>
      <c r="AD17" s="110"/>
      <c r="AE17" s="110"/>
      <c r="AF17" s="110"/>
      <c r="AG17" s="110"/>
      <c r="AH17" s="110"/>
      <c r="AI17" s="110"/>
      <c r="AJ17" s="110"/>
      <c r="AK17" s="110"/>
      <c r="AL17" s="110"/>
      <c r="AM17" s="110"/>
      <c r="AN17" s="110"/>
      <c r="AO17" s="110"/>
      <c r="AP17" s="110"/>
      <c r="AQ17" s="110"/>
      <c r="AR17" s="110"/>
      <c r="AS17" s="110"/>
      <c r="AT17" s="110"/>
      <c r="AU17" s="110"/>
      <c r="AV17" s="110"/>
      <c r="AW17" s="110"/>
      <c r="AX17" s="110"/>
      <c r="AY17" s="110"/>
      <c r="AZ17" s="110"/>
    </row>
    <row r="18" spans="1:52">
      <c r="A18" s="19" t="s">
        <v>36</v>
      </c>
      <c r="B18" s="30">
        <v>6.16</v>
      </c>
      <c r="C18" s="4"/>
      <c r="D18" s="88">
        <v>1279.98</v>
      </c>
      <c r="E18" s="88">
        <v>22265.66</v>
      </c>
      <c r="F18" s="32" t="s">
        <v>64</v>
      </c>
      <c r="G18" s="32" t="s">
        <v>64</v>
      </c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9" customFormat="1">
      <c r="A19" s="114" t="s">
        <v>7</v>
      </c>
      <c r="B19" s="115">
        <v>31000</v>
      </c>
      <c r="C19" s="151">
        <v>4175.5</v>
      </c>
      <c r="D19" s="116">
        <f>B19-C19-E19</f>
        <v>24437.5</v>
      </c>
      <c r="E19" s="115">
        <f>SUM(F19:BE19)</f>
        <v>2387</v>
      </c>
      <c r="F19" s="117">
        <v>1000</v>
      </c>
      <c r="G19" s="117">
        <v>232</v>
      </c>
      <c r="H19" s="117">
        <v>536</v>
      </c>
      <c r="I19" s="117">
        <v>210</v>
      </c>
      <c r="J19" s="117">
        <v>230</v>
      </c>
      <c r="K19" s="117">
        <v>60</v>
      </c>
      <c r="L19" s="117">
        <v>52</v>
      </c>
      <c r="M19" s="117">
        <v>67</v>
      </c>
      <c r="N19" s="117"/>
      <c r="O19" s="117"/>
      <c r="P19" s="117"/>
      <c r="Q19" s="117"/>
      <c r="R19" s="117"/>
      <c r="S19" s="117"/>
      <c r="T19" s="117"/>
      <c r="U19" s="117"/>
      <c r="V19" s="115"/>
      <c r="W19" s="115"/>
      <c r="X19" s="115"/>
      <c r="Y19" s="115"/>
      <c r="Z19" s="118"/>
      <c r="AA19" s="118"/>
      <c r="AB19" s="118"/>
      <c r="AC19" s="118"/>
      <c r="AD19" s="118"/>
      <c r="AE19" s="118"/>
      <c r="AF19" s="118"/>
      <c r="AG19" s="118"/>
      <c r="AH19" s="118"/>
      <c r="AI19" s="118"/>
      <c r="AJ19" s="118"/>
      <c r="AK19" s="118"/>
      <c r="AL19" s="118"/>
      <c r="AM19" s="118"/>
      <c r="AN19" s="118"/>
      <c r="AO19" s="118"/>
      <c r="AP19" s="118"/>
      <c r="AQ19" s="118"/>
      <c r="AR19" s="118"/>
      <c r="AS19" s="118"/>
      <c r="AT19" s="118"/>
      <c r="AU19" s="118"/>
      <c r="AV19" s="118"/>
      <c r="AW19" s="118"/>
      <c r="AX19" s="118"/>
      <c r="AY19" s="118"/>
      <c r="AZ19" s="118"/>
    </row>
    <row r="20" spans="1:52">
      <c r="A20" s="19" t="s">
        <v>29</v>
      </c>
      <c r="B20" s="13">
        <v>5.13</v>
      </c>
      <c r="C20" s="18"/>
      <c r="D20" s="4"/>
      <c r="E20" s="38" t="s">
        <v>18</v>
      </c>
      <c r="F20" s="32"/>
      <c r="G20" s="32"/>
      <c r="H20" s="32">
        <v>1</v>
      </c>
      <c r="I20" s="32">
        <v>2</v>
      </c>
      <c r="J20" s="32">
        <v>3</v>
      </c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6" customFormat="1">
      <c r="A21" s="101" t="s">
        <v>53</v>
      </c>
      <c r="B21" s="102">
        <v>15000</v>
      </c>
      <c r="C21" s="103">
        <v>438.9</v>
      </c>
      <c r="D21" s="103">
        <f>B21-C21-E21</f>
        <v>13705.6</v>
      </c>
      <c r="E21" s="103">
        <f>SUM(F21:BE21)</f>
        <v>855.5</v>
      </c>
      <c r="F21" s="104">
        <v>132.5</v>
      </c>
      <c r="G21" s="158">
        <v>100</v>
      </c>
      <c r="H21" s="107">
        <v>13</v>
      </c>
      <c r="I21" s="107">
        <v>80</v>
      </c>
      <c r="J21" s="107">
        <v>45</v>
      </c>
      <c r="K21" s="107">
        <v>84</v>
      </c>
      <c r="L21" s="107">
        <v>75</v>
      </c>
      <c r="M21" s="107">
        <v>126</v>
      </c>
      <c r="N21" s="107">
        <v>200</v>
      </c>
      <c r="O21" s="107"/>
      <c r="P21" s="107"/>
      <c r="Q21" s="107"/>
      <c r="R21" s="103"/>
      <c r="S21" s="103"/>
      <c r="T21" s="103"/>
      <c r="U21" s="103"/>
      <c r="V21" s="103"/>
      <c r="W21" s="103"/>
      <c r="X21" s="103"/>
      <c r="Y21" s="103"/>
      <c r="Z21" s="105"/>
      <c r="AA21" s="105"/>
      <c r="AB21" s="105"/>
      <c r="AC21" s="105"/>
      <c r="AD21" s="105"/>
      <c r="AE21" s="105"/>
      <c r="AF21" s="105"/>
      <c r="AG21" s="105"/>
      <c r="AH21" s="105"/>
      <c r="AI21" s="105"/>
      <c r="AJ21" s="105"/>
      <c r="AK21" s="105"/>
      <c r="AL21" s="105"/>
      <c r="AM21" s="105"/>
      <c r="AN21" s="105"/>
      <c r="AO21" s="105"/>
      <c r="AP21" s="105"/>
      <c r="AQ21" s="105"/>
      <c r="AR21" s="105"/>
      <c r="AS21" s="105"/>
      <c r="AT21" s="105"/>
      <c r="AU21" s="105"/>
      <c r="AV21" s="105"/>
      <c r="AW21" s="105"/>
      <c r="AX21" s="105"/>
      <c r="AY21" s="105"/>
      <c r="AZ21" s="105"/>
    </row>
    <row r="22" spans="1:52" s="2" customFormat="1">
      <c r="A22" s="88"/>
      <c r="B22" s="30">
        <v>6.13</v>
      </c>
      <c r="C22" s="88"/>
      <c r="D22" s="3"/>
      <c r="E22" s="3"/>
      <c r="F22" s="32"/>
      <c r="G22" s="158" t="s">
        <v>76</v>
      </c>
      <c r="H22" s="31"/>
      <c r="I22" s="31" t="s">
        <v>78</v>
      </c>
      <c r="J22" s="31"/>
      <c r="K22" s="45"/>
      <c r="L22" s="45" t="s">
        <v>79</v>
      </c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30" customFormat="1">
      <c r="A23" s="126" t="s">
        <v>8</v>
      </c>
      <c r="B23" s="127">
        <v>13000</v>
      </c>
      <c r="C23" s="128">
        <v>6264</v>
      </c>
      <c r="D23" s="127">
        <f>B23-C23-E23</f>
        <v>137.80000000000018</v>
      </c>
      <c r="E23" s="128">
        <f>SUM(F23:BE23)</f>
        <v>6598.2</v>
      </c>
      <c r="F23" s="129">
        <v>3000</v>
      </c>
      <c r="G23" s="129">
        <v>26</v>
      </c>
      <c r="H23" s="129">
        <v>1200</v>
      </c>
      <c r="I23" s="129">
        <v>136</v>
      </c>
      <c r="J23" s="129">
        <v>235.2</v>
      </c>
      <c r="K23" s="129">
        <v>160</v>
      </c>
      <c r="L23" s="129">
        <v>750</v>
      </c>
      <c r="M23" s="129">
        <v>102</v>
      </c>
      <c r="N23" s="129">
        <v>90</v>
      </c>
      <c r="O23" s="129">
        <v>30</v>
      </c>
      <c r="P23" s="129">
        <v>86</v>
      </c>
      <c r="Q23" s="129">
        <v>200</v>
      </c>
      <c r="R23" s="129">
        <v>120</v>
      </c>
      <c r="S23" s="129">
        <v>36</v>
      </c>
      <c r="T23" s="127">
        <v>25</v>
      </c>
      <c r="U23" s="127">
        <v>36</v>
      </c>
      <c r="V23" s="127">
        <v>366</v>
      </c>
      <c r="W23" s="127"/>
      <c r="X23" s="127"/>
      <c r="Y23" s="127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6.13</v>
      </c>
      <c r="C24" s="4"/>
      <c r="D24" s="4"/>
      <c r="E24" s="4"/>
      <c r="F24" s="32"/>
      <c r="G24" s="32"/>
      <c r="H24" s="32"/>
      <c r="I24" s="63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 t="s">
        <v>56</v>
      </c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6" customFormat="1">
      <c r="A25" s="131" t="s">
        <v>5</v>
      </c>
      <c r="B25" s="132">
        <v>43000</v>
      </c>
      <c r="C25" s="133">
        <v>2165</v>
      </c>
      <c r="D25" s="132">
        <f>B25-C25-E25</f>
        <v>38691.5</v>
      </c>
      <c r="E25" s="132">
        <f>SUM(F25:BE25)</f>
        <v>2143.5</v>
      </c>
      <c r="F25" s="134">
        <v>1000</v>
      </c>
      <c r="G25" s="134">
        <v>365</v>
      </c>
      <c r="H25" s="134">
        <v>280</v>
      </c>
      <c r="I25" s="134">
        <v>426</v>
      </c>
      <c r="J25" s="134">
        <v>72.5</v>
      </c>
      <c r="K25" s="134"/>
      <c r="L25" s="134"/>
      <c r="M25" s="134"/>
      <c r="N25" s="134"/>
      <c r="O25" s="134"/>
      <c r="P25" s="134"/>
      <c r="Q25" s="134"/>
      <c r="R25" s="134"/>
      <c r="S25" s="134"/>
      <c r="T25" s="134"/>
      <c r="U25" s="132"/>
      <c r="V25" s="132"/>
      <c r="W25" s="132"/>
      <c r="X25" s="132"/>
      <c r="Y25" s="132"/>
      <c r="Z25" s="135"/>
      <c r="AA25" s="135"/>
      <c r="AB25" s="135"/>
      <c r="AC25" s="135"/>
      <c r="AD25" s="135"/>
      <c r="AE25" s="135"/>
      <c r="AF25" s="135"/>
      <c r="AG25" s="135"/>
      <c r="AH25" s="135"/>
      <c r="AI25" s="135"/>
      <c r="AJ25" s="135"/>
      <c r="AK25" s="135"/>
      <c r="AL25" s="135"/>
      <c r="AM25" s="135"/>
      <c r="AN25" s="135"/>
      <c r="AO25" s="135"/>
      <c r="AP25" s="135"/>
      <c r="AQ25" s="135"/>
      <c r="AR25" s="135"/>
      <c r="AS25" s="135"/>
      <c r="AT25" s="135"/>
      <c r="AU25" s="135"/>
      <c r="AV25" s="135"/>
      <c r="AW25" s="135"/>
      <c r="AX25" s="135"/>
      <c r="AY25" s="135"/>
      <c r="AZ25" s="135"/>
    </row>
    <row r="26" spans="1:52">
      <c r="A26" s="5"/>
      <c r="B26" s="13">
        <v>5.15</v>
      </c>
      <c r="C26" s="73"/>
      <c r="D26" s="4"/>
      <c r="E26" s="38" t="s">
        <v>18</v>
      </c>
      <c r="F26" s="32" t="s">
        <v>24</v>
      </c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5" customFormat="1">
      <c r="A27" s="120" t="s">
        <v>25</v>
      </c>
      <c r="B27" s="142">
        <f>SUM(A33,-B13)</f>
        <v>19572.88</v>
      </c>
      <c r="C27" s="122">
        <v>1142</v>
      </c>
      <c r="D27" s="121">
        <f>B27-C27-E27</f>
        <v>14117.480000000001</v>
      </c>
      <c r="E27" s="121">
        <f>SUM(F27:BE27)</f>
        <v>4313.3999999999996</v>
      </c>
      <c r="F27" s="123">
        <v>2500</v>
      </c>
      <c r="G27" s="123">
        <v>98</v>
      </c>
      <c r="H27" s="123">
        <v>102</v>
      </c>
      <c r="I27" s="123">
        <v>118</v>
      </c>
      <c r="J27" s="123">
        <v>136.19999999999999</v>
      </c>
      <c r="K27" s="123">
        <v>356</v>
      </c>
      <c r="L27" s="123">
        <v>180</v>
      </c>
      <c r="M27" s="123">
        <v>653.20000000000005</v>
      </c>
      <c r="N27" s="123">
        <v>170</v>
      </c>
      <c r="O27" s="123"/>
      <c r="P27" s="123"/>
      <c r="Q27" s="123"/>
      <c r="R27" s="123"/>
      <c r="S27" s="123"/>
      <c r="T27" s="123"/>
      <c r="U27" s="121"/>
      <c r="V27" s="121"/>
      <c r="W27" s="121"/>
      <c r="X27" s="121"/>
      <c r="Y27" s="121"/>
      <c r="Z27" s="124"/>
      <c r="AA27" s="124"/>
      <c r="AB27" s="124"/>
      <c r="AC27" s="124"/>
      <c r="AD27" s="124"/>
      <c r="AE27" s="124"/>
      <c r="AF27" s="124"/>
      <c r="AG27" s="124"/>
      <c r="AH27" s="124"/>
      <c r="AI27" s="124"/>
      <c r="AJ27" s="124"/>
      <c r="AK27" s="124"/>
      <c r="AL27" s="124"/>
      <c r="AM27" s="124"/>
      <c r="AN27" s="124"/>
      <c r="AO27" s="124"/>
      <c r="AP27" s="124"/>
      <c r="AQ27" s="124"/>
      <c r="AR27" s="124"/>
      <c r="AS27" s="124"/>
      <c r="AT27" s="124"/>
      <c r="AU27" s="124"/>
      <c r="AV27" s="124"/>
      <c r="AW27" s="124"/>
      <c r="AX27" s="124"/>
      <c r="AY27" s="124"/>
      <c r="AZ27" s="124"/>
    </row>
    <row r="28" spans="1:52">
      <c r="A28" s="37" t="s">
        <v>45</v>
      </c>
      <c r="B28" s="13">
        <v>5.15</v>
      </c>
      <c r="C28" s="30"/>
      <c r="D28" s="116"/>
      <c r="E28" s="38" t="s">
        <v>26</v>
      </c>
      <c r="F28" s="32"/>
      <c r="G28" s="32"/>
      <c r="H28" s="32">
        <v>1</v>
      </c>
      <c r="I28" s="32">
        <v>2</v>
      </c>
      <c r="J28" s="32">
        <v>3</v>
      </c>
      <c r="K28" s="32">
        <v>4</v>
      </c>
      <c r="L28" s="113">
        <v>5</v>
      </c>
      <c r="M28" s="4">
        <v>6</v>
      </c>
      <c r="N28" s="113"/>
      <c r="O28" s="113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1" customFormat="1">
      <c r="A29" s="108" t="s">
        <v>6</v>
      </c>
      <c r="B29" s="102">
        <v>12000</v>
      </c>
      <c r="C29" s="103">
        <f>SUM(F32,G32)</f>
        <v>0</v>
      </c>
      <c r="D29" s="102">
        <f>B29-C29-E29</f>
        <v>12000</v>
      </c>
      <c r="E29" s="102">
        <f>SUM(F29:BE29)</f>
        <v>0</v>
      </c>
      <c r="F29" s="109"/>
      <c r="G29" s="109"/>
      <c r="H29" s="109"/>
      <c r="I29" s="109"/>
      <c r="J29" s="109"/>
      <c r="K29" s="109"/>
      <c r="L29" s="109"/>
      <c r="M29" s="109"/>
      <c r="N29" s="109"/>
      <c r="O29" s="109"/>
      <c r="P29" s="109"/>
      <c r="Q29" s="109"/>
      <c r="R29" s="109"/>
      <c r="S29" s="109"/>
      <c r="T29" s="102"/>
      <c r="U29" s="102"/>
      <c r="V29" s="102"/>
      <c r="W29" s="102"/>
      <c r="X29" s="102"/>
      <c r="Y29" s="102"/>
      <c r="Z29" s="110"/>
      <c r="AA29" s="110"/>
      <c r="AB29" s="110"/>
      <c r="AC29" s="110"/>
      <c r="AD29" s="110"/>
      <c r="AE29" s="110"/>
      <c r="AF29" s="110"/>
      <c r="AG29" s="110"/>
      <c r="AH29" s="110"/>
      <c r="AI29" s="110"/>
      <c r="AJ29" s="110"/>
      <c r="AK29" s="110"/>
      <c r="AL29" s="110"/>
      <c r="AM29" s="110"/>
      <c r="AN29" s="110"/>
      <c r="AO29" s="110"/>
      <c r="AP29" s="110"/>
      <c r="AQ29" s="110"/>
      <c r="AR29" s="110"/>
      <c r="AS29" s="110"/>
      <c r="AT29" s="110"/>
      <c r="AU29" s="110"/>
      <c r="AV29" s="110"/>
      <c r="AW29" s="110"/>
      <c r="AX29" s="110"/>
      <c r="AY29" s="110"/>
      <c r="AZ29" s="110"/>
    </row>
    <row r="30" spans="1:52">
      <c r="A30" s="88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62</v>
      </c>
      <c r="G30" s="32"/>
      <c r="H30" s="13"/>
      <c r="I30" s="32" t="s">
        <v>77</v>
      </c>
      <c r="J30" s="32"/>
      <c r="K30" s="32"/>
      <c r="L30" s="113"/>
      <c r="M30" s="113"/>
      <c r="N30" s="113"/>
      <c r="O30" s="113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160572.88</v>
      </c>
      <c r="C31" s="17">
        <f>SUM(C17,C19,C21,C23,C25,C27,C29)</f>
        <v>37731.040000000001</v>
      </c>
      <c r="D31" s="9">
        <f>SUM(D17,D19,D21,D23,D25,D27,D29)</f>
        <v>103673.28</v>
      </c>
      <c r="E31" s="9">
        <f>SUM(E17,E19,E21,E23,E25,E27,E29)</f>
        <v>19168.559999999998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100"/>
      <c r="D32" s="43"/>
      <c r="E32" s="43"/>
      <c r="F32" s="88">
        <v>0</v>
      </c>
      <c r="G32" s="88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5">
        <v>20000</v>
      </c>
      <c r="B33" s="96" t="s">
        <v>48</v>
      </c>
      <c r="C33" s="2"/>
      <c r="E33" s="2"/>
      <c r="F33" s="52" t="s">
        <v>57</v>
      </c>
      <c r="G33" s="52" t="s">
        <v>58</v>
      </c>
      <c r="H33" s="2"/>
      <c r="I33" s="2"/>
      <c r="J33" s="74" t="s">
        <v>30</v>
      </c>
      <c r="K33" s="77">
        <f>SUM(B14,B31)</f>
        <v>401000</v>
      </c>
      <c r="L33" s="2"/>
      <c r="M33" s="61" t="s">
        <v>33</v>
      </c>
      <c r="N33" s="77">
        <f>SUM(A41,A50,A60)</f>
        <v>253899</v>
      </c>
      <c r="O33" s="2"/>
    </row>
    <row r="34" spans="1:18">
      <c r="G34" s="20"/>
      <c r="H34" s="2"/>
      <c r="I34" s="2"/>
      <c r="J34" s="74" t="s">
        <v>32</v>
      </c>
      <c r="K34" s="76">
        <f>SUM(K33,-K35)</f>
        <v>68836.520000000019</v>
      </c>
      <c r="L34" s="2"/>
      <c r="M34" s="78" t="s">
        <v>34</v>
      </c>
      <c r="N34" s="79">
        <f>SUM(N33,-K34)</f>
        <v>185062.47999999998</v>
      </c>
      <c r="P34" s="2"/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4" t="s">
        <v>31</v>
      </c>
      <c r="K35" s="77">
        <f>SUM(D14,D31)</f>
        <v>332163.48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7"/>
      <c r="K36" s="2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8"/>
    </row>
    <row r="38" spans="1:18">
      <c r="A38" s="21">
        <f>SUM(B38:C38)</f>
        <v>20000</v>
      </c>
      <c r="B38" s="23">
        <v>0</v>
      </c>
      <c r="C38" s="44">
        <f>SUM(D38:R38)</f>
        <v>20000</v>
      </c>
      <c r="D38" s="29">
        <v>20000</v>
      </c>
      <c r="E38" s="28"/>
      <c r="F38" s="28"/>
      <c r="G38" s="28"/>
      <c r="H38" s="28"/>
      <c r="I38" s="29"/>
      <c r="J38" s="50"/>
      <c r="K38" s="2"/>
    </row>
    <row r="39" spans="1:18">
      <c r="A39" s="21"/>
      <c r="B39" s="23"/>
      <c r="C39" s="23"/>
      <c r="D39" s="86">
        <v>43297</v>
      </c>
      <c r="E39" s="27"/>
      <c r="F39" s="27"/>
      <c r="G39" s="27"/>
      <c r="H39" s="27"/>
      <c r="I39" s="27"/>
    </row>
    <row r="40" spans="1:18">
      <c r="A40" s="21">
        <f>SUM(B40:C40)</f>
        <v>20000</v>
      </c>
      <c r="B40" s="23">
        <v>0</v>
      </c>
      <c r="C40" s="25">
        <f>SUM(D40:R40)</f>
        <v>20000</v>
      </c>
      <c r="D40" s="28">
        <v>10000</v>
      </c>
      <c r="E40" s="28"/>
      <c r="F40" s="28"/>
      <c r="G40" s="160">
        <v>10000</v>
      </c>
      <c r="H40" s="28"/>
      <c r="I40" s="29"/>
    </row>
    <row r="41" spans="1:18">
      <c r="A41" s="19">
        <f>SUM(A36,A38,A40)</f>
        <v>40000</v>
      </c>
      <c r="B41" s="23">
        <f>SUM(B36,B38,B40)</f>
        <v>0</v>
      </c>
      <c r="C41" s="22">
        <f>SUM(C36,C38,C40)</f>
        <v>40000</v>
      </c>
      <c r="D41" s="86">
        <v>43275</v>
      </c>
      <c r="E41" s="36"/>
      <c r="F41" s="27"/>
      <c r="G41" s="17"/>
      <c r="H41" s="23"/>
      <c r="I41" s="24"/>
      <c r="M41" s="152" t="s">
        <v>60</v>
      </c>
      <c r="P41" s="12"/>
    </row>
    <row r="42" spans="1:18">
      <c r="A42" s="75" t="s">
        <v>39</v>
      </c>
      <c r="D42" s="35" t="s">
        <v>28</v>
      </c>
      <c r="E42" s="83">
        <v>20180624</v>
      </c>
      <c r="F42" s="2"/>
      <c r="G42" s="161" t="s">
        <v>82</v>
      </c>
      <c r="I42" s="2"/>
      <c r="M42" s="12">
        <v>20180328</v>
      </c>
      <c r="N42" s="22">
        <v>170000</v>
      </c>
    </row>
    <row r="43" spans="1:18">
      <c r="A43" s="35" t="s">
        <v>17</v>
      </c>
      <c r="B43" s="39"/>
      <c r="C43" s="23"/>
      <c r="D43" s="50"/>
      <c r="K43" s="94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18">
      <c r="A45" s="21">
        <f>SUM(B45:C45)</f>
        <v>182500</v>
      </c>
      <c r="B45" s="23">
        <v>182500</v>
      </c>
      <c r="C45" s="25">
        <f>SUM(D45:U45)</f>
        <v>0</v>
      </c>
      <c r="D45" s="28"/>
      <c r="E45" s="29"/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1399</v>
      </c>
      <c r="B47" s="23"/>
      <c r="C47" s="25">
        <f>SUM(D47:U47)</f>
        <v>1399</v>
      </c>
      <c r="D47" s="150">
        <v>1399</v>
      </c>
      <c r="E47" s="28"/>
      <c r="F47" s="29"/>
      <c r="G47" s="28"/>
      <c r="H47" s="29"/>
      <c r="I47" s="29"/>
    </row>
    <row r="48" spans="1:18">
      <c r="A48" s="21"/>
      <c r="B48" s="23"/>
      <c r="C48" s="23" t="s">
        <v>61</v>
      </c>
      <c r="D48" s="87">
        <v>43517</v>
      </c>
      <c r="E48" s="27"/>
      <c r="F48" s="27"/>
      <c r="G48" s="27"/>
      <c r="H48" s="27"/>
      <c r="I48" s="27"/>
      <c r="J48" s="74" t="s">
        <v>59</v>
      </c>
      <c r="K48"/>
    </row>
    <row r="49" spans="1:10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10">
      <c r="A50" s="22">
        <f>SUM(A45,A47,A49)</f>
        <v>183899</v>
      </c>
      <c r="B50" s="23">
        <f>SUM(B45,B47,B49)</f>
        <v>182500</v>
      </c>
      <c r="C50" s="23">
        <f>SUM(C45,C47,C49)</f>
        <v>1399</v>
      </c>
      <c r="D50" s="27"/>
      <c r="E50" s="27"/>
      <c r="F50" s="27"/>
      <c r="G50" s="27"/>
      <c r="H50" s="27"/>
      <c r="I50" s="27"/>
    </row>
    <row r="53" spans="1:10">
      <c r="A53" s="35" t="s">
        <v>21</v>
      </c>
      <c r="B53" s="61"/>
    </row>
    <row r="54" spans="1:10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10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10">
      <c r="A56" s="21"/>
      <c r="B56" s="23"/>
      <c r="C56" s="23"/>
      <c r="D56" s="27"/>
      <c r="E56" s="27"/>
      <c r="F56" s="27"/>
      <c r="G56" s="27"/>
      <c r="H56" s="27"/>
      <c r="I56" s="27"/>
    </row>
    <row r="57" spans="1:10">
      <c r="A57" s="21">
        <f>SUM(B57:C57)</f>
        <v>30000</v>
      </c>
      <c r="B57" s="23">
        <v>0</v>
      </c>
      <c r="C57" s="25">
        <f>SUM(D57:U57)</f>
        <v>30000</v>
      </c>
      <c r="D57" s="28"/>
      <c r="E57" s="28"/>
      <c r="F57" s="28"/>
      <c r="G57" s="29"/>
      <c r="H57" s="29"/>
      <c r="I57" s="29">
        <v>30000</v>
      </c>
    </row>
    <row r="58" spans="1:10">
      <c r="A58" s="21"/>
      <c r="B58" s="23"/>
      <c r="C58" s="23"/>
      <c r="D58" s="27"/>
      <c r="E58" s="27"/>
      <c r="F58" s="27"/>
      <c r="G58" s="27"/>
      <c r="H58" s="27"/>
      <c r="I58" s="155" t="s">
        <v>71</v>
      </c>
      <c r="J58" s="50"/>
    </row>
    <row r="59" spans="1:10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10">
      <c r="A60" s="22">
        <f>SUM(A55,A57,A59)</f>
        <v>30000</v>
      </c>
      <c r="B60" s="23">
        <f>SUM(B55,B57,B59)</f>
        <v>0</v>
      </c>
      <c r="C60" s="23">
        <f>SUM(C55,C57,C59)</f>
        <v>30000</v>
      </c>
      <c r="D60" s="27"/>
      <c r="E60" s="27"/>
      <c r="F60" s="27"/>
      <c r="G60" s="27"/>
      <c r="H60" s="27"/>
      <c r="I60" s="27"/>
    </row>
    <row r="62" spans="1:10">
      <c r="A62" s="89" t="s">
        <v>37</v>
      </c>
      <c r="B62" s="83" t="s">
        <v>38</v>
      </c>
      <c r="C62" s="74"/>
      <c r="E62" s="22"/>
      <c r="F62" s="22"/>
      <c r="G62" s="22"/>
      <c r="H62" s="22"/>
      <c r="I62" s="22"/>
    </row>
    <row r="63" spans="1:10">
      <c r="A63" s="89"/>
      <c r="B63" s="90">
        <v>42990</v>
      </c>
      <c r="C63" s="74"/>
      <c r="E63" s="22"/>
      <c r="F63" s="22"/>
      <c r="G63" s="22"/>
      <c r="H63" s="22"/>
      <c r="I63" s="22"/>
    </row>
    <row r="64" spans="1:10">
      <c r="A64" s="89" t="s">
        <v>37</v>
      </c>
      <c r="B64" s="74">
        <v>30000</v>
      </c>
    </row>
    <row r="66" spans="1:26">
      <c r="A66" s="91" t="s">
        <v>50</v>
      </c>
    </row>
    <row r="67" spans="1:26">
      <c r="A67" s="91" t="s">
        <v>40</v>
      </c>
    </row>
    <row r="68" spans="1:26">
      <c r="A68" s="93" t="s">
        <v>43</v>
      </c>
      <c r="B68" s="59">
        <f>SUM(C68:Z80)</f>
        <v>770124</v>
      </c>
      <c r="C68" s="12">
        <v>1724</v>
      </c>
      <c r="D68" s="12">
        <v>1174.3</v>
      </c>
      <c r="E68" s="12">
        <v>366.3</v>
      </c>
      <c r="F68" s="12">
        <v>2683.1</v>
      </c>
      <c r="G68" s="12">
        <v>1880</v>
      </c>
      <c r="H68" s="12">
        <v>1656</v>
      </c>
      <c r="I68" s="12">
        <v>2160</v>
      </c>
      <c r="J68" s="12">
        <v>1174.3</v>
      </c>
      <c r="K68" s="12">
        <v>10690</v>
      </c>
      <c r="L68" s="12">
        <v>8936.2000000000007</v>
      </c>
      <c r="M68" s="12">
        <v>6080</v>
      </c>
      <c r="N68" s="12">
        <v>5368</v>
      </c>
      <c r="O68" s="12">
        <v>4500</v>
      </c>
      <c r="P68" s="12">
        <v>3300</v>
      </c>
      <c r="Q68" s="12">
        <v>6300</v>
      </c>
      <c r="R68" s="12">
        <v>698</v>
      </c>
      <c r="S68" s="12">
        <v>1568.5</v>
      </c>
      <c r="T68" s="12">
        <v>2530</v>
      </c>
      <c r="U68" s="12">
        <v>5560</v>
      </c>
      <c r="V68" s="12">
        <v>7862.3</v>
      </c>
      <c r="W68" s="12">
        <v>2358</v>
      </c>
      <c r="X68" s="12">
        <v>793.8</v>
      </c>
      <c r="Y68" s="12">
        <v>3590</v>
      </c>
      <c r="Z68" s="12">
        <v>3560</v>
      </c>
    </row>
    <row r="69" spans="1:26">
      <c r="C69" s="12">
        <v>1317.5</v>
      </c>
      <c r="D69" s="12">
        <v>7536.5</v>
      </c>
      <c r="E69" s="12">
        <v>865.3</v>
      </c>
      <c r="F69" s="12">
        <v>9880</v>
      </c>
      <c r="G69" s="12">
        <v>15250</v>
      </c>
      <c r="H69" s="12">
        <v>1450</v>
      </c>
      <c r="I69" s="12">
        <v>6000</v>
      </c>
      <c r="J69" s="12">
        <v>1872.8</v>
      </c>
      <c r="K69" s="12">
        <v>220.3</v>
      </c>
      <c r="L69" s="12">
        <v>1100</v>
      </c>
      <c r="M69" s="12">
        <v>1562</v>
      </c>
      <c r="N69" s="12">
        <v>302.60000000000002</v>
      </c>
      <c r="O69" s="12">
        <v>3530</v>
      </c>
      <c r="P69" s="12">
        <v>8800</v>
      </c>
      <c r="Q69" s="12">
        <v>9860</v>
      </c>
      <c r="R69" s="12">
        <v>1532.6</v>
      </c>
      <c r="S69" s="12">
        <v>3566</v>
      </c>
      <c r="T69" s="12">
        <v>1365</v>
      </c>
      <c r="U69" s="12">
        <v>6538</v>
      </c>
      <c r="V69" s="12">
        <v>756.6</v>
      </c>
      <c r="W69" s="12">
        <v>5683.2</v>
      </c>
      <c r="X69" s="12">
        <v>2950</v>
      </c>
      <c r="Y69" s="12">
        <v>2000</v>
      </c>
      <c r="Z69" s="12">
        <v>7690.3</v>
      </c>
    </row>
    <row r="70" spans="1:26">
      <c r="C70" s="12">
        <v>6653.2</v>
      </c>
      <c r="D70" s="12">
        <v>256.5</v>
      </c>
      <c r="E70" s="12">
        <v>8890</v>
      </c>
      <c r="F70" s="12">
        <v>1050</v>
      </c>
      <c r="G70" s="12">
        <v>180</v>
      </c>
      <c r="H70" s="12">
        <v>2265.6</v>
      </c>
      <c r="I70" s="12">
        <v>1450</v>
      </c>
      <c r="J70" s="12">
        <v>7800</v>
      </c>
      <c r="K70" s="12">
        <v>9562.6</v>
      </c>
      <c r="L70" s="12">
        <v>855</v>
      </c>
      <c r="M70" s="12">
        <v>2202.5</v>
      </c>
      <c r="N70" s="12">
        <v>8865.6</v>
      </c>
      <c r="O70" s="12">
        <v>4263.5</v>
      </c>
      <c r="P70" s="12">
        <v>7696</v>
      </c>
      <c r="Q70" s="12">
        <v>5568</v>
      </c>
      <c r="R70" s="12">
        <v>7800</v>
      </c>
      <c r="S70" s="12">
        <v>221</v>
      </c>
      <c r="T70" s="12">
        <v>180</v>
      </c>
      <c r="U70" s="12">
        <v>8500</v>
      </c>
      <c r="V70" s="12">
        <v>12458</v>
      </c>
      <c r="W70" s="12">
        <v>2532.6</v>
      </c>
      <c r="X70" s="12">
        <v>3690</v>
      </c>
      <c r="Y70" s="12">
        <v>780</v>
      </c>
      <c r="Z70" s="12">
        <v>8865.7000000000007</v>
      </c>
    </row>
    <row r="71" spans="1:26">
      <c r="C71" s="12">
        <v>7736.6</v>
      </c>
      <c r="D71" s="12">
        <v>3212</v>
      </c>
      <c r="E71" s="12">
        <v>8552.5</v>
      </c>
      <c r="F71" s="12">
        <v>7736</v>
      </c>
      <c r="G71" s="12">
        <v>6588</v>
      </c>
      <c r="H71" s="12">
        <v>1863</v>
      </c>
      <c r="I71" s="12">
        <v>5368.3</v>
      </c>
      <c r="J71" s="12">
        <v>536</v>
      </c>
      <c r="K71" s="12">
        <v>782.8</v>
      </c>
      <c r="L71" s="12">
        <v>972.1</v>
      </c>
      <c r="M71" s="12">
        <v>1837.3</v>
      </c>
      <c r="N71" s="12">
        <v>6190.2</v>
      </c>
      <c r="O71" s="12">
        <v>8367.7999999999993</v>
      </c>
      <c r="P71" s="12">
        <v>212.5</v>
      </c>
      <c r="Q71" s="12">
        <v>583</v>
      </c>
      <c r="R71" s="12">
        <v>2312</v>
      </c>
      <c r="S71" s="12">
        <v>1835</v>
      </c>
      <c r="T71" s="12">
        <v>9563</v>
      </c>
      <c r="U71" s="12">
        <v>980</v>
      </c>
      <c r="V71" s="12">
        <v>1622</v>
      </c>
      <c r="W71" s="12">
        <v>8682</v>
      </c>
      <c r="X71" s="12">
        <v>2050</v>
      </c>
      <c r="Y71" s="12">
        <v>3536</v>
      </c>
      <c r="Z71" s="12">
        <v>17000</v>
      </c>
    </row>
    <row r="72" spans="1:26">
      <c r="C72" s="12">
        <v>3265</v>
      </c>
      <c r="D72" s="12">
        <v>2725.1</v>
      </c>
      <c r="E72" s="12">
        <v>2483</v>
      </c>
      <c r="F72" s="12">
        <v>9568</v>
      </c>
      <c r="G72" s="12">
        <v>2537</v>
      </c>
      <c r="H72" s="12">
        <v>6838.5</v>
      </c>
      <c r="I72" s="12">
        <v>863.7</v>
      </c>
      <c r="J72" s="12">
        <v>2135</v>
      </c>
      <c r="K72" s="12">
        <v>2723</v>
      </c>
      <c r="L72" s="12">
        <v>7569</v>
      </c>
      <c r="M72" s="12">
        <v>1500</v>
      </c>
      <c r="N72" s="12">
        <v>6937</v>
      </c>
      <c r="O72" s="12">
        <v>3578</v>
      </c>
      <c r="P72" s="12">
        <v>5750</v>
      </c>
      <c r="Q72" s="12">
        <v>3560</v>
      </c>
      <c r="R72" s="12">
        <v>6900</v>
      </c>
      <c r="S72" s="12">
        <v>9852</v>
      </c>
      <c r="T72" s="12">
        <v>5200</v>
      </c>
      <c r="U72" s="12">
        <v>7865</v>
      </c>
      <c r="V72" s="12">
        <v>4220</v>
      </c>
      <c r="W72" s="12">
        <v>9860</v>
      </c>
      <c r="X72" s="12">
        <v>2566.3000000000002</v>
      </c>
      <c r="Y72" s="12">
        <v>1836.5</v>
      </c>
      <c r="Z72" s="12">
        <v>4110</v>
      </c>
    </row>
    <row r="73" spans="1:26">
      <c r="C73" s="12">
        <v>3865.5</v>
      </c>
      <c r="D73" s="12">
        <v>5000</v>
      </c>
      <c r="E73" s="12">
        <v>4530</v>
      </c>
      <c r="F73" s="12">
        <v>6533</v>
      </c>
      <c r="G73" s="12">
        <v>962</v>
      </c>
      <c r="H73" s="12">
        <v>2980</v>
      </c>
      <c r="I73" s="12">
        <v>10836</v>
      </c>
      <c r="J73" s="12">
        <v>22800</v>
      </c>
      <c r="K73" s="12">
        <v>8658</v>
      </c>
      <c r="L73" s="12">
        <v>2368.5</v>
      </c>
      <c r="M73" s="12">
        <v>6136.8</v>
      </c>
      <c r="N73" s="12">
        <v>5968.5</v>
      </c>
      <c r="O73" s="12">
        <v>6523</v>
      </c>
      <c r="P73" s="12">
        <v>2900</v>
      </c>
      <c r="Q73" s="12">
        <v>1800</v>
      </c>
      <c r="R73" s="12">
        <v>5980</v>
      </c>
      <c r="S73" s="12">
        <v>5165</v>
      </c>
      <c r="T73" s="12">
        <v>21000</v>
      </c>
      <c r="U73" s="12">
        <v>993.5</v>
      </c>
      <c r="V73" s="12">
        <v>7635</v>
      </c>
      <c r="W73" s="12">
        <v>8396</v>
      </c>
      <c r="X73" s="12">
        <v>2365</v>
      </c>
      <c r="Y73" s="12">
        <v>9635</v>
      </c>
      <c r="Z73" s="12">
        <v>4863.5</v>
      </c>
    </row>
    <row r="74" spans="1:26">
      <c r="C74" s="12">
        <v>4250</v>
      </c>
      <c r="D74" s="12">
        <v>1400</v>
      </c>
      <c r="E74" s="12">
        <v>2836</v>
      </c>
      <c r="F74" s="12">
        <v>8967</v>
      </c>
      <c r="G74" s="12">
        <v>2500</v>
      </c>
      <c r="H74" s="12">
        <v>995</v>
      </c>
      <c r="I74" s="12">
        <v>992</v>
      </c>
      <c r="J74" s="12">
        <v>998</v>
      </c>
      <c r="K74" s="12">
        <v>997.6</v>
      </c>
      <c r="L74" s="12">
        <v>986.5</v>
      </c>
      <c r="M74" s="12">
        <v>835</v>
      </c>
      <c r="N74" s="12">
        <v>1486</v>
      </c>
      <c r="O74" s="12">
        <v>683.6</v>
      </c>
      <c r="P74" s="12">
        <v>12865</v>
      </c>
      <c r="Q74" s="12">
        <v>3400</v>
      </c>
      <c r="R74" s="12">
        <v>13500</v>
      </c>
      <c r="S74" s="12">
        <v>1500</v>
      </c>
      <c r="T74" s="12">
        <v>8500</v>
      </c>
      <c r="U74" s="12">
        <v>380</v>
      </c>
      <c r="V74" s="12">
        <v>5500</v>
      </c>
      <c r="W74" s="12">
        <v>660</v>
      </c>
      <c r="X74" s="12">
        <v>1700</v>
      </c>
      <c r="Y74" s="12">
        <v>999</v>
      </c>
      <c r="Z74" s="12">
        <v>800</v>
      </c>
    </row>
    <row r="75" spans="1:26">
      <c r="C75" s="12">
        <v>786</v>
      </c>
      <c r="D75" s="12">
        <v>1320</v>
      </c>
      <c r="E75" s="12">
        <v>1052</v>
      </c>
      <c r="F75" s="12">
        <v>1800</v>
      </c>
      <c r="G75" s="12">
        <v>813.5</v>
      </c>
      <c r="H75" s="12">
        <v>4500</v>
      </c>
      <c r="I75" s="12">
        <v>890</v>
      </c>
      <c r="J75" s="12">
        <v>50</v>
      </c>
      <c r="K75" s="12"/>
      <c r="L75" s="12"/>
      <c r="M75" s="12"/>
      <c r="N75" s="12"/>
      <c r="O75" s="12"/>
      <c r="P75" s="12"/>
      <c r="Q75" s="12"/>
      <c r="R75" s="12"/>
      <c r="S75" s="12"/>
      <c r="T75" s="12"/>
      <c r="U75" s="12"/>
      <c r="V75" s="12"/>
      <c r="W75" s="12"/>
      <c r="X75" s="12"/>
      <c r="Y75" s="12"/>
      <c r="Z75" s="12"/>
    </row>
    <row r="76" spans="1:26">
      <c r="C76" s="12"/>
      <c r="D76" s="12"/>
      <c r="E76" s="12"/>
      <c r="F76" s="12"/>
      <c r="G76" s="12"/>
      <c r="H76" s="12"/>
      <c r="I76" s="12"/>
      <c r="J76" s="12"/>
      <c r="K76" s="12"/>
      <c r="L76" s="12"/>
      <c r="M76" s="12"/>
      <c r="N76" s="12"/>
      <c r="O76" s="12"/>
      <c r="P76" s="12"/>
      <c r="Q76" s="12"/>
      <c r="R76" s="12"/>
      <c r="S76" s="12"/>
      <c r="T76" s="12"/>
      <c r="U76" s="12"/>
      <c r="V76" s="12"/>
      <c r="W76" s="12"/>
      <c r="X76" s="12"/>
      <c r="Y76" s="12"/>
      <c r="Z76" s="12"/>
    </row>
    <row r="77" spans="1:26">
      <c r="C77" s="12"/>
      <c r="D77" s="12"/>
      <c r="E77" s="12"/>
      <c r="F77" s="12"/>
      <c r="G77" s="12"/>
      <c r="H77" s="12"/>
      <c r="I77" s="12"/>
      <c r="J77" s="12"/>
      <c r="K77" s="12"/>
      <c r="L77" s="12"/>
      <c r="M77" s="12"/>
      <c r="N77" s="12"/>
      <c r="O77" s="12"/>
      <c r="P77" s="12"/>
      <c r="Q77" s="12"/>
      <c r="R77" s="12"/>
      <c r="S77" s="12"/>
      <c r="T77" s="12"/>
      <c r="U77" s="12"/>
      <c r="V77" s="12"/>
      <c r="W77" s="12"/>
      <c r="X77" s="12"/>
      <c r="Y77" s="12"/>
      <c r="Z77" s="12"/>
    </row>
    <row r="78" spans="1:26">
      <c r="C78" s="12"/>
      <c r="D78" s="12"/>
      <c r="E78" s="12"/>
      <c r="F78" s="12"/>
      <c r="G78" s="12"/>
      <c r="H78" s="12"/>
      <c r="I78" s="12"/>
      <c r="J78" s="12"/>
      <c r="K78" s="12"/>
      <c r="L78" s="12"/>
      <c r="M78" s="12"/>
      <c r="N78" s="12"/>
      <c r="O78" s="12"/>
      <c r="P78" s="12"/>
      <c r="Q78" s="12"/>
      <c r="R78" s="12"/>
      <c r="S78" s="12"/>
      <c r="T78" s="12"/>
      <c r="U78" s="12"/>
      <c r="V78" s="12"/>
      <c r="W78" s="12"/>
      <c r="X78" s="12"/>
      <c r="Y78" s="12"/>
      <c r="Z78" s="12"/>
    </row>
    <row r="79" spans="1:26">
      <c r="C79" s="12"/>
      <c r="D79" s="12"/>
      <c r="E79" s="12"/>
      <c r="F79" s="12"/>
      <c r="G79" s="12"/>
      <c r="H79" s="12"/>
      <c r="I79" s="12"/>
      <c r="J79" s="12"/>
      <c r="K79" s="12"/>
      <c r="L79" s="12"/>
      <c r="M79" s="12"/>
      <c r="N79" s="12"/>
      <c r="O79" s="12"/>
      <c r="P79" s="12"/>
      <c r="Q79" s="12"/>
      <c r="R79" s="12"/>
      <c r="S79" s="12"/>
      <c r="T79" s="12"/>
      <c r="U79" s="12"/>
      <c r="V79" s="12"/>
      <c r="W79" s="12"/>
      <c r="X79" s="12"/>
      <c r="Y79" s="12"/>
      <c r="Z79" s="12"/>
    </row>
    <row r="80" spans="1:26" s="153" customFormat="1"/>
    <row r="81" spans="3:3" s="153" customFormat="1"/>
    <row r="84" spans="3:3">
      <c r="C84"/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69"/>
  <sheetViews>
    <sheetView zoomScaleNormal="100" workbookViewId="0">
      <pane ySplit="1" topLeftCell="A2" activePane="bottomLeft" state="frozen"/>
      <selection pane="bottomLeft" activeCell="K41" sqref="K41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2.62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11.625" style="1" customWidth="1"/>
    <col min="15" max="15" width="10.625" style="1" customWidth="1"/>
    <col min="16" max="16" width="10" style="1" customWidth="1"/>
    <col min="17" max="24" width="9.625" style="1" bestFit="1" customWidth="1"/>
    <col min="25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>
        <v>38044</v>
      </c>
      <c r="I1" s="12"/>
      <c r="J1" s="15" t="s">
        <v>84</v>
      </c>
      <c r="K1" s="162">
        <f>SUM(-G7,-H7,-I7,-J7,-K7,-L7,-M7,-N7,-O7,-P7,-Q7,-R7,-S7,-T7,H1)</f>
        <v>-7573.5</v>
      </c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6" customFormat="1">
      <c r="A3" s="101" t="s">
        <v>80</v>
      </c>
      <c r="B3" s="102">
        <v>25000</v>
      </c>
      <c r="C3" s="103"/>
      <c r="D3" s="102">
        <f>B3-C3-E3</f>
        <v>22362.400000000001</v>
      </c>
      <c r="E3" s="103">
        <f>SUM(F3:BE3)</f>
        <v>2637.6</v>
      </c>
      <c r="F3" s="104">
        <v>300</v>
      </c>
      <c r="G3" s="104">
        <v>286.60000000000002</v>
      </c>
      <c r="H3" s="104">
        <v>322.5</v>
      </c>
      <c r="I3" s="104">
        <v>350</v>
      </c>
      <c r="J3" s="104">
        <v>270.5</v>
      </c>
      <c r="K3" s="104">
        <v>56.5</v>
      </c>
      <c r="L3" s="104">
        <v>272.5</v>
      </c>
      <c r="M3" s="107">
        <v>-1</v>
      </c>
      <c r="N3" s="104">
        <v>280</v>
      </c>
      <c r="O3" s="104">
        <v>500</v>
      </c>
      <c r="P3" s="104"/>
      <c r="Q3" s="104"/>
      <c r="R3" s="104"/>
      <c r="S3" s="104"/>
      <c r="T3" s="104"/>
      <c r="U3" s="104"/>
      <c r="V3" s="104"/>
      <c r="W3" s="104"/>
      <c r="X3" s="104"/>
      <c r="Y3" s="104"/>
      <c r="Z3" s="104"/>
      <c r="AA3" s="104"/>
      <c r="AB3" s="104"/>
      <c r="AC3" s="104"/>
      <c r="AD3" s="104"/>
      <c r="AE3" s="104"/>
      <c r="AF3" s="104"/>
      <c r="AG3" s="104"/>
      <c r="AH3" s="104"/>
      <c r="AI3" s="105"/>
      <c r="AJ3" s="105"/>
      <c r="AK3" s="105"/>
      <c r="AL3" s="105"/>
      <c r="AM3" s="105"/>
      <c r="AN3" s="105"/>
      <c r="AO3" s="105"/>
      <c r="AP3" s="105"/>
      <c r="AQ3" s="105"/>
      <c r="AR3" s="105"/>
      <c r="AS3" s="105"/>
      <c r="AT3" s="105"/>
      <c r="AU3" s="105"/>
      <c r="AV3" s="105"/>
      <c r="AW3" s="105"/>
      <c r="AX3" s="105"/>
      <c r="AY3" s="105"/>
      <c r="AZ3" s="105"/>
    </row>
    <row r="4" spans="1:52">
      <c r="A4" s="13">
        <v>25</v>
      </c>
      <c r="B4" s="82"/>
      <c r="C4" s="4"/>
      <c r="D4" s="4"/>
      <c r="E4" s="4"/>
      <c r="F4" s="32" t="s">
        <v>81</v>
      </c>
      <c r="G4" s="32"/>
      <c r="H4" s="32"/>
      <c r="I4" s="32">
        <v>6.7</v>
      </c>
      <c r="J4" s="32"/>
      <c r="K4" s="32"/>
      <c r="L4" s="32"/>
      <c r="M4" s="32" t="s">
        <v>83</v>
      </c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6" customFormat="1">
      <c r="A5" s="101" t="s">
        <v>9</v>
      </c>
      <c r="B5" s="163">
        <v>148000</v>
      </c>
      <c r="C5" s="164">
        <v>7366.57</v>
      </c>
      <c r="D5" s="102">
        <f>B5-C5-E5</f>
        <v>134672.03</v>
      </c>
      <c r="E5" s="103">
        <f>SUM(F5:BE5)</f>
        <v>5961.4</v>
      </c>
      <c r="F5" s="104">
        <v>330</v>
      </c>
      <c r="G5" s="104">
        <v>326</v>
      </c>
      <c r="H5" s="104">
        <v>310</v>
      </c>
      <c r="I5" s="104">
        <v>600</v>
      </c>
      <c r="J5" s="104">
        <v>311</v>
      </c>
      <c r="K5" s="104">
        <v>305</v>
      </c>
      <c r="L5" s="104">
        <v>306</v>
      </c>
      <c r="M5" s="104">
        <v>321.2</v>
      </c>
      <c r="N5" s="104">
        <v>453.2</v>
      </c>
      <c r="O5" s="104">
        <v>2699</v>
      </c>
      <c r="P5" s="104"/>
      <c r="Q5" s="104"/>
      <c r="R5" s="104"/>
      <c r="S5" s="104"/>
      <c r="T5" s="104"/>
      <c r="U5" s="104"/>
      <c r="V5" s="104"/>
      <c r="W5" s="104"/>
      <c r="X5" s="104"/>
      <c r="Y5" s="104"/>
      <c r="Z5" s="104"/>
      <c r="AA5" s="104"/>
      <c r="AB5" s="104"/>
      <c r="AC5" s="104"/>
      <c r="AD5" s="104"/>
      <c r="AE5" s="104"/>
      <c r="AF5" s="104"/>
      <c r="AG5" s="104"/>
      <c r="AH5" s="104"/>
      <c r="AI5" s="105"/>
      <c r="AJ5" s="105"/>
      <c r="AK5" s="105"/>
      <c r="AL5" s="105"/>
      <c r="AM5" s="105"/>
      <c r="AN5" s="105"/>
      <c r="AO5" s="105"/>
      <c r="AP5" s="105"/>
      <c r="AQ5" s="105"/>
      <c r="AR5" s="105"/>
      <c r="AS5" s="105"/>
      <c r="AT5" s="105"/>
      <c r="AU5" s="105"/>
      <c r="AV5" s="105"/>
      <c r="AW5" s="105"/>
      <c r="AX5" s="105"/>
      <c r="AY5" s="105"/>
      <c r="AZ5" s="105"/>
    </row>
    <row r="6" spans="1:52">
      <c r="A6" s="13">
        <v>29</v>
      </c>
      <c r="B6" s="165" t="s">
        <v>87</v>
      </c>
      <c r="C6" s="163" t="s">
        <v>86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8" customFormat="1">
      <c r="A7" s="143" t="s">
        <v>10</v>
      </c>
      <c r="B7" s="121">
        <v>63000</v>
      </c>
      <c r="C7" s="122"/>
      <c r="D7" s="121">
        <f>B7-C7-E7</f>
        <v>7142.5</v>
      </c>
      <c r="E7" s="122">
        <f>SUM(F7:BE7)</f>
        <v>55857.5</v>
      </c>
      <c r="F7" s="144">
        <v>10240</v>
      </c>
      <c r="G7" s="145">
        <v>3568</v>
      </c>
      <c r="H7" s="144">
        <v>8367</v>
      </c>
      <c r="I7" s="145">
        <v>865</v>
      </c>
      <c r="J7" s="145">
        <v>4368</v>
      </c>
      <c r="K7" s="145">
        <v>532</v>
      </c>
      <c r="L7" s="145">
        <v>7836</v>
      </c>
      <c r="M7" s="145">
        <v>3695</v>
      </c>
      <c r="N7" s="145">
        <v>330</v>
      </c>
      <c r="O7" s="145">
        <v>2999</v>
      </c>
      <c r="P7" s="144">
        <v>2699</v>
      </c>
      <c r="Q7" s="144">
        <v>6892.5</v>
      </c>
      <c r="R7" s="144">
        <v>1732</v>
      </c>
      <c r="S7" s="144">
        <v>1734</v>
      </c>
      <c r="T7" s="144"/>
      <c r="U7" s="144"/>
      <c r="V7" s="144"/>
      <c r="W7" s="144"/>
      <c r="X7" s="144"/>
      <c r="Y7" s="144"/>
      <c r="Z7" s="146"/>
      <c r="AA7" s="147"/>
      <c r="AB7" s="147"/>
      <c r="AC7" s="147"/>
      <c r="AD7" s="147"/>
      <c r="AE7" s="147"/>
      <c r="AF7" s="147"/>
      <c r="AG7" s="147"/>
      <c r="AH7" s="147"/>
      <c r="AI7" s="147"/>
      <c r="AJ7" s="147"/>
      <c r="AK7" s="147"/>
      <c r="AL7" s="147"/>
      <c r="AM7" s="147"/>
      <c r="AN7" s="147"/>
      <c r="AO7" s="147"/>
      <c r="AP7" s="147"/>
      <c r="AQ7" s="147"/>
      <c r="AR7" s="147"/>
      <c r="AS7" s="147"/>
      <c r="AT7" s="147"/>
      <c r="AU7" s="147"/>
      <c r="AV7" s="147"/>
      <c r="AW7" s="147"/>
      <c r="AX7" s="147"/>
      <c r="AY7" s="147"/>
      <c r="AZ7" s="147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 t="s">
        <v>85</v>
      </c>
      <c r="P8" s="32" t="s">
        <v>85</v>
      </c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1" customFormat="1">
      <c r="A9" s="159" t="s">
        <v>65</v>
      </c>
      <c r="B9" s="138">
        <v>21000</v>
      </c>
      <c r="C9" s="157"/>
      <c r="D9" s="139">
        <f>B9-C9-E9</f>
        <v>17728.5</v>
      </c>
      <c r="E9" s="139">
        <f>SUM(F9:BE9)</f>
        <v>3271.5</v>
      </c>
      <c r="F9" s="140">
        <v>1263.2</v>
      </c>
      <c r="G9" s="140">
        <v>612.5</v>
      </c>
      <c r="H9" s="140">
        <v>520</v>
      </c>
      <c r="I9" s="140">
        <v>120</v>
      </c>
      <c r="J9" s="140">
        <v>223.8</v>
      </c>
      <c r="K9" s="140">
        <v>532</v>
      </c>
      <c r="L9" s="140"/>
      <c r="M9" s="140"/>
      <c r="N9" s="140"/>
      <c r="O9" s="140"/>
      <c r="P9" s="140"/>
      <c r="Q9" s="140"/>
      <c r="R9" s="140"/>
      <c r="S9" s="140"/>
      <c r="T9" s="140"/>
      <c r="U9" s="140"/>
      <c r="V9" s="140"/>
      <c r="W9" s="140"/>
      <c r="X9" s="140"/>
      <c r="Y9" s="140"/>
      <c r="Z9" s="149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6" t="s">
        <v>75</v>
      </c>
      <c r="B10" s="82"/>
      <c r="C10" s="51">
        <v>9644</v>
      </c>
      <c r="D10" s="13"/>
      <c r="E10" s="4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1" customFormat="1">
      <c r="A11" s="108" t="s">
        <v>11</v>
      </c>
      <c r="B11" s="102">
        <v>17000</v>
      </c>
      <c r="C11" s="102"/>
      <c r="D11" s="102">
        <f>B11-C11-E11</f>
        <v>15555.5</v>
      </c>
      <c r="E11" s="103">
        <f>SUM(F11:BE11)</f>
        <v>1444.5</v>
      </c>
      <c r="F11" s="104">
        <v>350</v>
      </c>
      <c r="G11" s="109">
        <v>622.5</v>
      </c>
      <c r="H11" s="109">
        <v>352</v>
      </c>
      <c r="I11" s="109">
        <v>120</v>
      </c>
      <c r="J11" s="109"/>
      <c r="K11" s="109"/>
      <c r="L11" s="109"/>
      <c r="M11" s="109"/>
      <c r="N11" s="109"/>
      <c r="O11" s="109"/>
      <c r="P11" s="109"/>
      <c r="Q11" s="109"/>
      <c r="R11" s="109"/>
      <c r="S11" s="109"/>
      <c r="T11" s="109"/>
      <c r="U11" s="109"/>
      <c r="V11" s="109"/>
      <c r="W11" s="109"/>
      <c r="X11" s="109"/>
      <c r="Y11" s="109"/>
      <c r="Z11" s="109"/>
      <c r="AA11" s="109"/>
      <c r="AB11" s="109"/>
      <c r="AC11" s="109"/>
      <c r="AD11" s="109"/>
      <c r="AE11" s="109"/>
      <c r="AF11" s="110"/>
      <c r="AG11" s="110"/>
      <c r="AH11" s="110"/>
      <c r="AI11" s="110"/>
      <c r="AJ11" s="110"/>
      <c r="AK11" s="110"/>
      <c r="AL11" s="110"/>
      <c r="AM11" s="110"/>
      <c r="AN11" s="110"/>
      <c r="AO11" s="110"/>
      <c r="AP11" s="110"/>
      <c r="AQ11" s="110"/>
      <c r="AR11" s="110"/>
      <c r="AS11" s="110"/>
      <c r="AT11" s="110"/>
      <c r="AU11" s="110"/>
      <c r="AV11" s="110"/>
      <c r="AW11" s="110"/>
      <c r="AX11" s="110"/>
      <c r="AY11" s="110"/>
      <c r="AZ11" s="110"/>
    </row>
    <row r="12" spans="1:52" s="65" customFormat="1">
      <c r="A12" s="13">
        <v>30</v>
      </c>
      <c r="B12" s="82"/>
      <c r="C12" s="62"/>
      <c r="D12" s="63"/>
      <c r="E12" s="63"/>
      <c r="F12" s="32"/>
      <c r="G12" s="32"/>
      <c r="H12" s="63"/>
      <c r="I12" s="32"/>
      <c r="J12" s="32"/>
      <c r="K12" s="63"/>
      <c r="L12" s="63"/>
      <c r="M12" s="63"/>
      <c r="N12" s="63"/>
      <c r="O12" s="63"/>
      <c r="P12" s="63"/>
      <c r="Q12" s="63"/>
      <c r="R12" s="63"/>
      <c r="S12" s="63"/>
      <c r="T12" s="63"/>
      <c r="U12" s="63"/>
      <c r="V12" s="63"/>
      <c r="W12" s="63"/>
      <c r="X12" s="63"/>
      <c r="Y12" s="63"/>
      <c r="Z12" s="63"/>
      <c r="AA12" s="63"/>
      <c r="AB12" s="63"/>
      <c r="AC12" s="64"/>
      <c r="AD12" s="64"/>
      <c r="AE12" s="64"/>
      <c r="AF12" s="64"/>
      <c r="AG12" s="64"/>
      <c r="AH12" s="64"/>
      <c r="AI12" s="64"/>
      <c r="AJ12" s="64"/>
      <c r="AK12" s="64"/>
      <c r="AL12" s="64"/>
      <c r="AM12" s="64"/>
      <c r="AN12" s="64"/>
      <c r="AO12" s="64"/>
      <c r="AP12" s="64"/>
      <c r="AQ12" s="64"/>
      <c r="AR12" s="64"/>
      <c r="AS12" s="64"/>
      <c r="AT12" s="64"/>
      <c r="AU12" s="64"/>
      <c r="AV12" s="64"/>
      <c r="AW12" s="64"/>
      <c r="AX12" s="64"/>
      <c r="AY12" s="64"/>
      <c r="AZ12" s="64"/>
    </row>
    <row r="13" spans="1:52" s="72" customFormat="1">
      <c r="A13" s="67" t="s">
        <v>23</v>
      </c>
      <c r="B13" s="68">
        <v>0</v>
      </c>
      <c r="C13" s="68"/>
      <c r="D13" s="68">
        <f>B13-C13-E13</f>
        <v>0</v>
      </c>
      <c r="E13" s="69">
        <f>SUM(F13:BE13)</f>
        <v>0</v>
      </c>
      <c r="F13" s="70"/>
      <c r="G13" s="70"/>
      <c r="H13" s="70"/>
      <c r="I13" s="70"/>
      <c r="J13" s="70"/>
      <c r="K13" s="70"/>
      <c r="L13" s="70"/>
      <c r="M13" s="70"/>
      <c r="N13" s="70"/>
      <c r="O13" s="70"/>
      <c r="P13" s="70"/>
      <c r="Q13" s="70"/>
      <c r="R13" s="70"/>
      <c r="S13" s="70"/>
      <c r="T13" s="70"/>
      <c r="U13" s="70"/>
      <c r="V13" s="70"/>
      <c r="W13" s="70"/>
      <c r="X13" s="70"/>
      <c r="Y13" s="70"/>
      <c r="Z13" s="7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274000</v>
      </c>
      <c r="C14" s="66">
        <f>SUM(C3,C5,C7,C9,C11,C13)</f>
        <v>7366.57</v>
      </c>
      <c r="D14" s="6">
        <f>SUM(D3,D5,D7,D9,D11,D13)</f>
        <v>197460.93</v>
      </c>
      <c r="E14" s="6">
        <f>SUM(E3,E5,E7,E9,E11,E13)</f>
        <v>69172.5</v>
      </c>
      <c r="F14" s="6"/>
      <c r="G14" s="99"/>
      <c r="H14" s="99"/>
      <c r="I14" s="99"/>
      <c r="J14" s="99"/>
      <c r="K14" s="99"/>
      <c r="L14" s="99"/>
      <c r="M14" s="99"/>
      <c r="N14" s="99"/>
      <c r="O14" s="99"/>
      <c r="P14" s="99"/>
      <c r="Q14" s="99"/>
      <c r="R14" s="99"/>
      <c r="S14" s="99"/>
      <c r="T14" s="99"/>
      <c r="U14" s="99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9" customFormat="1">
      <c r="A15" s="53" t="s">
        <v>19</v>
      </c>
      <c r="B15" s="54">
        <v>30000</v>
      </c>
      <c r="C15" s="55"/>
      <c r="D15" s="55">
        <f>B15-C15-E15</f>
        <v>30000</v>
      </c>
      <c r="E15" s="55">
        <f>SUM(F15:BE15)</f>
        <v>0</v>
      </c>
      <c r="F15" s="56"/>
      <c r="G15" s="81"/>
      <c r="H15" s="81"/>
      <c r="I15" s="81"/>
      <c r="J15" s="81"/>
      <c r="K15" s="81"/>
      <c r="L15" s="81"/>
      <c r="M15" s="81"/>
      <c r="N15" s="81"/>
      <c r="O15" s="81"/>
      <c r="P15" s="81"/>
      <c r="Q15" s="56"/>
      <c r="R15" s="56"/>
      <c r="S15" s="56"/>
      <c r="T15" s="56"/>
      <c r="U15" s="56"/>
      <c r="V15" s="57"/>
      <c r="W15" s="57"/>
      <c r="X15" s="56"/>
      <c r="Y15" s="56"/>
      <c r="Z15" s="58"/>
      <c r="AA15" s="58"/>
      <c r="AB15" s="58"/>
      <c r="AC15" s="58"/>
      <c r="AD15" s="58"/>
      <c r="AE15" s="58"/>
      <c r="AF15" s="58"/>
      <c r="AG15" s="58"/>
      <c r="AH15" s="58"/>
      <c r="AI15" s="58"/>
      <c r="AJ15" s="58"/>
      <c r="AK15" s="58"/>
      <c r="AL15" s="58"/>
      <c r="AM15" s="58"/>
      <c r="AN15" s="58"/>
      <c r="AO15" s="58"/>
      <c r="AP15" s="58"/>
      <c r="AQ15" s="58"/>
      <c r="AR15" s="58"/>
      <c r="AS15" s="58"/>
      <c r="AT15" s="58"/>
      <c r="AU15" s="58"/>
      <c r="AV15" s="58"/>
      <c r="AW15" s="58"/>
      <c r="AX15" s="58"/>
      <c r="AY15" s="58"/>
      <c r="AZ15" s="58"/>
    </row>
    <row r="16" spans="1:52" s="59" customFormat="1">
      <c r="A16" s="53" t="s">
        <v>20</v>
      </c>
      <c r="B16" s="54">
        <v>14</v>
      </c>
      <c r="C16" s="60"/>
      <c r="D16" s="60"/>
      <c r="E16" s="60"/>
      <c r="F16" s="54"/>
      <c r="G16" s="81"/>
      <c r="H16" s="81"/>
      <c r="I16" s="81"/>
      <c r="J16" s="81"/>
      <c r="K16" s="84"/>
      <c r="L16" s="85"/>
      <c r="M16" s="81"/>
      <c r="N16" s="80"/>
      <c r="O16" s="81"/>
      <c r="P16" s="81"/>
      <c r="Q16" s="54"/>
      <c r="R16" s="56"/>
      <c r="S16" s="56"/>
      <c r="T16" s="56"/>
      <c r="U16" s="56"/>
      <c r="V16" s="56"/>
      <c r="W16" s="56"/>
      <c r="X16" s="56"/>
      <c r="Y16" s="56"/>
      <c r="Z16" s="58"/>
      <c r="AA16" s="58"/>
      <c r="AB16" s="58"/>
      <c r="AC16" s="58"/>
      <c r="AD16" s="58"/>
      <c r="AE16" s="58"/>
      <c r="AF16" s="58"/>
      <c r="AG16" s="58"/>
      <c r="AH16" s="58"/>
      <c r="AI16" s="58"/>
      <c r="AJ16" s="58"/>
      <c r="AK16" s="58"/>
      <c r="AL16" s="58"/>
      <c r="AM16" s="58"/>
      <c r="AN16" s="58"/>
      <c r="AO16" s="58"/>
      <c r="AP16" s="58"/>
      <c r="AQ16" s="58"/>
      <c r="AR16" s="58"/>
      <c r="AS16" s="58"/>
      <c r="AT16" s="58"/>
      <c r="AU16" s="58"/>
      <c r="AV16" s="58"/>
      <c r="AW16" s="58"/>
      <c r="AX16" s="58"/>
      <c r="AY16" s="58"/>
      <c r="AZ16" s="58"/>
    </row>
    <row r="17" spans="1:52" s="111" customFormat="1">
      <c r="A17" s="108" t="s">
        <v>51</v>
      </c>
      <c r="B17" s="102">
        <v>27000</v>
      </c>
      <c r="C17" s="103">
        <f>SUM(D18,E18)</f>
        <v>0</v>
      </c>
      <c r="D17" s="112">
        <f>B17-C17-E17</f>
        <v>24129.040000000001</v>
      </c>
      <c r="E17" s="102">
        <f>SUM(F17:BE17)</f>
        <v>2870.96</v>
      </c>
      <c r="F17" s="109">
        <v>863</v>
      </c>
      <c r="G17" s="109">
        <v>360</v>
      </c>
      <c r="H17" s="109">
        <v>9.9600000000000009</v>
      </c>
      <c r="I17" s="109">
        <v>732</v>
      </c>
      <c r="J17" s="109">
        <v>350</v>
      </c>
      <c r="K17" s="109">
        <v>200</v>
      </c>
      <c r="L17" s="109">
        <v>136</v>
      </c>
      <c r="M17" s="109">
        <v>120</v>
      </c>
      <c r="N17" s="109">
        <v>100</v>
      </c>
      <c r="O17" s="109"/>
      <c r="P17" s="104"/>
      <c r="Q17" s="109"/>
      <c r="R17" s="109"/>
      <c r="S17" s="109"/>
      <c r="T17" s="102"/>
      <c r="U17" s="102"/>
      <c r="V17" s="102"/>
      <c r="W17" s="102"/>
      <c r="X17" s="102"/>
      <c r="Y17" s="102"/>
      <c r="Z17" s="110"/>
      <c r="AA17" s="110"/>
      <c r="AB17" s="110"/>
      <c r="AC17" s="110"/>
      <c r="AD17" s="110"/>
      <c r="AE17" s="110"/>
      <c r="AF17" s="110"/>
      <c r="AG17" s="110"/>
      <c r="AH17" s="110"/>
      <c r="AI17" s="110"/>
      <c r="AJ17" s="110"/>
      <c r="AK17" s="110"/>
      <c r="AL17" s="110"/>
      <c r="AM17" s="110"/>
      <c r="AN17" s="110"/>
      <c r="AO17" s="110"/>
      <c r="AP17" s="110"/>
      <c r="AQ17" s="110"/>
      <c r="AR17" s="110"/>
      <c r="AS17" s="110"/>
      <c r="AT17" s="110"/>
      <c r="AU17" s="110"/>
      <c r="AV17" s="110"/>
      <c r="AW17" s="110"/>
      <c r="AX17" s="110"/>
      <c r="AY17" s="110"/>
      <c r="AZ17" s="110"/>
    </row>
    <row r="18" spans="1:52">
      <c r="A18" s="19" t="s">
        <v>36</v>
      </c>
      <c r="B18" s="30">
        <v>6.16</v>
      </c>
      <c r="C18" s="4"/>
      <c r="D18" s="88"/>
      <c r="E18" s="88"/>
      <c r="F18" s="32" t="s">
        <v>64</v>
      </c>
      <c r="G18" s="32" t="s">
        <v>64</v>
      </c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9" customFormat="1">
      <c r="A19" s="114" t="s">
        <v>7</v>
      </c>
      <c r="B19" s="115">
        <v>31000</v>
      </c>
      <c r="C19" s="151"/>
      <c r="D19" s="116">
        <f>B19-C19-E19</f>
        <v>28263</v>
      </c>
      <c r="E19" s="115">
        <f>SUM(F19:BE19)</f>
        <v>2737</v>
      </c>
      <c r="F19" s="117">
        <v>1000</v>
      </c>
      <c r="G19" s="117">
        <v>232</v>
      </c>
      <c r="H19" s="117">
        <v>536</v>
      </c>
      <c r="I19" s="117">
        <v>210</v>
      </c>
      <c r="J19" s="117">
        <v>230</v>
      </c>
      <c r="K19" s="117">
        <v>60</v>
      </c>
      <c r="L19" s="117">
        <v>52</v>
      </c>
      <c r="M19" s="117">
        <v>67</v>
      </c>
      <c r="N19" s="117">
        <v>350</v>
      </c>
      <c r="O19" s="117"/>
      <c r="P19" s="117"/>
      <c r="Q19" s="117"/>
      <c r="R19" s="117"/>
      <c r="S19" s="117"/>
      <c r="T19" s="117"/>
      <c r="U19" s="117"/>
      <c r="V19" s="115"/>
      <c r="W19" s="115"/>
      <c r="X19" s="115"/>
      <c r="Y19" s="115"/>
      <c r="Z19" s="118"/>
      <c r="AA19" s="118"/>
      <c r="AB19" s="118"/>
      <c r="AC19" s="118"/>
      <c r="AD19" s="118"/>
      <c r="AE19" s="118"/>
      <c r="AF19" s="118"/>
      <c r="AG19" s="118"/>
      <c r="AH19" s="118"/>
      <c r="AI19" s="118"/>
      <c r="AJ19" s="118"/>
      <c r="AK19" s="118"/>
      <c r="AL19" s="118"/>
      <c r="AM19" s="118"/>
      <c r="AN19" s="118"/>
      <c r="AO19" s="118"/>
      <c r="AP19" s="118"/>
      <c r="AQ19" s="118"/>
      <c r="AR19" s="118"/>
      <c r="AS19" s="118"/>
      <c r="AT19" s="118"/>
      <c r="AU19" s="118"/>
      <c r="AV19" s="118"/>
      <c r="AW19" s="118"/>
      <c r="AX19" s="118"/>
      <c r="AY19" s="118"/>
      <c r="AZ19" s="118"/>
    </row>
    <row r="20" spans="1:52">
      <c r="A20" s="19" t="s">
        <v>29</v>
      </c>
      <c r="B20" s="13">
        <v>6.12</v>
      </c>
      <c r="C20" s="18"/>
      <c r="D20" s="4"/>
      <c r="E20" s="38" t="s">
        <v>18</v>
      </c>
      <c r="F20" s="32"/>
      <c r="G20" s="32"/>
      <c r="H20" s="32">
        <v>1</v>
      </c>
      <c r="I20" s="32">
        <v>2</v>
      </c>
      <c r="J20" s="32">
        <v>3</v>
      </c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6" customFormat="1">
      <c r="A21" s="101" t="s">
        <v>53</v>
      </c>
      <c r="B21" s="102">
        <v>15000</v>
      </c>
      <c r="C21" s="103"/>
      <c r="D21" s="103">
        <f>B21-C21-E21</f>
        <v>14144.5</v>
      </c>
      <c r="E21" s="103">
        <f>SUM(F21:BE21)</f>
        <v>855.5</v>
      </c>
      <c r="F21" s="104">
        <v>132.5</v>
      </c>
      <c r="G21" s="158">
        <v>100</v>
      </c>
      <c r="H21" s="107">
        <v>13</v>
      </c>
      <c r="I21" s="107">
        <v>80</v>
      </c>
      <c r="J21" s="107">
        <v>45</v>
      </c>
      <c r="K21" s="107">
        <v>84</v>
      </c>
      <c r="L21" s="107">
        <v>75</v>
      </c>
      <c r="M21" s="107">
        <v>126</v>
      </c>
      <c r="N21" s="107">
        <v>200</v>
      </c>
      <c r="O21" s="107"/>
      <c r="P21" s="107"/>
      <c r="Q21" s="107"/>
      <c r="R21" s="103"/>
      <c r="S21" s="103"/>
      <c r="T21" s="103"/>
      <c r="U21" s="103"/>
      <c r="V21" s="103"/>
      <c r="W21" s="103"/>
      <c r="X21" s="103"/>
      <c r="Y21" s="103"/>
      <c r="Z21" s="105"/>
      <c r="AA21" s="105"/>
      <c r="AB21" s="105"/>
      <c r="AC21" s="105"/>
      <c r="AD21" s="105"/>
      <c r="AE21" s="105"/>
      <c r="AF21" s="105"/>
      <c r="AG21" s="105"/>
      <c r="AH21" s="105"/>
      <c r="AI21" s="105"/>
      <c r="AJ21" s="105"/>
      <c r="AK21" s="105"/>
      <c r="AL21" s="105"/>
      <c r="AM21" s="105"/>
      <c r="AN21" s="105"/>
      <c r="AO21" s="105"/>
      <c r="AP21" s="105"/>
      <c r="AQ21" s="105"/>
      <c r="AR21" s="105"/>
      <c r="AS21" s="105"/>
      <c r="AT21" s="105"/>
      <c r="AU21" s="105"/>
      <c r="AV21" s="105"/>
      <c r="AW21" s="105"/>
      <c r="AX21" s="105"/>
      <c r="AY21" s="105"/>
      <c r="AZ21" s="105"/>
    </row>
    <row r="22" spans="1:52" s="2" customFormat="1">
      <c r="A22" s="88"/>
      <c r="B22" s="30">
        <v>6.13</v>
      </c>
      <c r="C22" s="88"/>
      <c r="D22" s="3"/>
      <c r="E22" s="3"/>
      <c r="F22" s="32"/>
      <c r="G22" s="158" t="s">
        <v>76</v>
      </c>
      <c r="H22" s="31"/>
      <c r="I22" s="31" t="s">
        <v>78</v>
      </c>
      <c r="J22" s="31"/>
      <c r="K22" s="45"/>
      <c r="L22" s="45" t="s">
        <v>79</v>
      </c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30" customFormat="1">
      <c r="A23" s="126" t="s">
        <v>8</v>
      </c>
      <c r="B23" s="127">
        <v>13000</v>
      </c>
      <c r="C23" s="128"/>
      <c r="D23" s="127">
        <f>B23-C23-E23</f>
        <v>6401.8</v>
      </c>
      <c r="E23" s="128">
        <f>SUM(F23:BE23)</f>
        <v>6598.2</v>
      </c>
      <c r="F23" s="129">
        <v>3000</v>
      </c>
      <c r="G23" s="129">
        <v>26</v>
      </c>
      <c r="H23" s="129">
        <v>1200</v>
      </c>
      <c r="I23" s="129">
        <v>136</v>
      </c>
      <c r="J23" s="129">
        <v>235.2</v>
      </c>
      <c r="K23" s="129">
        <v>160</v>
      </c>
      <c r="L23" s="129">
        <v>750</v>
      </c>
      <c r="M23" s="129">
        <v>102</v>
      </c>
      <c r="N23" s="129">
        <v>90</v>
      </c>
      <c r="O23" s="129">
        <v>30</v>
      </c>
      <c r="P23" s="129">
        <v>86</v>
      </c>
      <c r="Q23" s="129">
        <v>200</v>
      </c>
      <c r="R23" s="129">
        <v>120</v>
      </c>
      <c r="S23" s="129">
        <v>36</v>
      </c>
      <c r="T23" s="127">
        <v>25</v>
      </c>
      <c r="U23" s="127">
        <v>36</v>
      </c>
      <c r="V23" s="127">
        <v>366</v>
      </c>
      <c r="W23" s="127"/>
      <c r="X23" s="127"/>
      <c r="Y23" s="127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6.13</v>
      </c>
      <c r="C24" s="4"/>
      <c r="D24" s="4"/>
      <c r="E24" s="4"/>
      <c r="F24" s="32"/>
      <c r="G24" s="32"/>
      <c r="H24" s="32"/>
      <c r="I24" s="63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 t="s">
        <v>56</v>
      </c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6" customFormat="1">
      <c r="A25" s="131" t="s">
        <v>5</v>
      </c>
      <c r="B25" s="132">
        <v>43000</v>
      </c>
      <c r="C25" s="133"/>
      <c r="D25" s="132">
        <f>B25-C25-E25</f>
        <v>40856.5</v>
      </c>
      <c r="E25" s="132">
        <f>SUM(F25:BE25)</f>
        <v>2143.5</v>
      </c>
      <c r="F25" s="134">
        <v>1000</v>
      </c>
      <c r="G25" s="134">
        <v>365</v>
      </c>
      <c r="H25" s="134">
        <v>280</v>
      </c>
      <c r="I25" s="134">
        <v>426</v>
      </c>
      <c r="J25" s="134">
        <v>72.5</v>
      </c>
      <c r="K25" s="134"/>
      <c r="L25" s="134"/>
      <c r="M25" s="134"/>
      <c r="N25" s="134"/>
      <c r="O25" s="134"/>
      <c r="P25" s="134"/>
      <c r="Q25" s="134"/>
      <c r="R25" s="134"/>
      <c r="S25" s="134"/>
      <c r="T25" s="134"/>
      <c r="U25" s="132"/>
      <c r="V25" s="132"/>
      <c r="W25" s="132"/>
      <c r="X25" s="132"/>
      <c r="Y25" s="132"/>
      <c r="Z25" s="135"/>
      <c r="AA25" s="135"/>
      <c r="AB25" s="135"/>
      <c r="AC25" s="135"/>
      <c r="AD25" s="135"/>
      <c r="AE25" s="135"/>
      <c r="AF25" s="135"/>
      <c r="AG25" s="135"/>
      <c r="AH25" s="135"/>
      <c r="AI25" s="135"/>
      <c r="AJ25" s="135"/>
      <c r="AK25" s="135"/>
      <c r="AL25" s="135"/>
      <c r="AM25" s="135"/>
      <c r="AN25" s="135"/>
      <c r="AO25" s="135"/>
      <c r="AP25" s="135"/>
      <c r="AQ25" s="135"/>
      <c r="AR25" s="135"/>
      <c r="AS25" s="135"/>
      <c r="AT25" s="135"/>
      <c r="AU25" s="135"/>
      <c r="AV25" s="135"/>
      <c r="AW25" s="135"/>
      <c r="AX25" s="135"/>
      <c r="AY25" s="135"/>
      <c r="AZ25" s="135"/>
    </row>
    <row r="26" spans="1:52">
      <c r="A26" s="5"/>
      <c r="B26" s="13">
        <v>5.15</v>
      </c>
      <c r="C26" s="73"/>
      <c r="D26" s="4"/>
      <c r="E26" s="38" t="s">
        <v>18</v>
      </c>
      <c r="F26" s="32" t="s">
        <v>24</v>
      </c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5" customFormat="1">
      <c r="A27" s="120" t="s">
        <v>25</v>
      </c>
      <c r="B27" s="142">
        <f>SUM(A33,-B13)</f>
        <v>20000</v>
      </c>
      <c r="C27" s="122"/>
      <c r="D27" s="121">
        <f>B27-C27-E27</f>
        <v>15686.6</v>
      </c>
      <c r="E27" s="121">
        <f>SUM(F27:BE27)</f>
        <v>4313.3999999999996</v>
      </c>
      <c r="F27" s="123">
        <v>2500</v>
      </c>
      <c r="G27" s="123">
        <v>98</v>
      </c>
      <c r="H27" s="123">
        <v>102</v>
      </c>
      <c r="I27" s="123">
        <v>118</v>
      </c>
      <c r="J27" s="123">
        <v>136.19999999999999</v>
      </c>
      <c r="K27" s="123">
        <v>356</v>
      </c>
      <c r="L27" s="123">
        <v>180</v>
      </c>
      <c r="M27" s="123">
        <v>653.20000000000005</v>
      </c>
      <c r="N27" s="123">
        <v>170</v>
      </c>
      <c r="O27" s="123"/>
      <c r="P27" s="123"/>
      <c r="Q27" s="123"/>
      <c r="R27" s="123"/>
      <c r="S27" s="123"/>
      <c r="T27" s="123"/>
      <c r="U27" s="121"/>
      <c r="V27" s="121"/>
      <c r="W27" s="121"/>
      <c r="X27" s="121"/>
      <c r="Y27" s="121"/>
      <c r="Z27" s="124"/>
      <c r="AA27" s="124"/>
      <c r="AB27" s="124"/>
      <c r="AC27" s="124"/>
      <c r="AD27" s="124"/>
      <c r="AE27" s="124"/>
      <c r="AF27" s="124"/>
      <c r="AG27" s="124"/>
      <c r="AH27" s="124"/>
      <c r="AI27" s="124"/>
      <c r="AJ27" s="124"/>
      <c r="AK27" s="124"/>
      <c r="AL27" s="124"/>
      <c r="AM27" s="124"/>
      <c r="AN27" s="124"/>
      <c r="AO27" s="124"/>
      <c r="AP27" s="124"/>
      <c r="AQ27" s="124"/>
      <c r="AR27" s="124"/>
      <c r="AS27" s="124"/>
      <c r="AT27" s="124"/>
      <c r="AU27" s="124"/>
      <c r="AV27" s="124"/>
      <c r="AW27" s="124"/>
      <c r="AX27" s="124"/>
      <c r="AY27" s="124"/>
      <c r="AZ27" s="124"/>
    </row>
    <row r="28" spans="1:52">
      <c r="A28" s="37" t="s">
        <v>45</v>
      </c>
      <c r="B28" s="13">
        <v>5.15</v>
      </c>
      <c r="C28" s="30"/>
      <c r="D28" s="116"/>
      <c r="E28" s="38" t="s">
        <v>26</v>
      </c>
      <c r="F28" s="32"/>
      <c r="G28" s="32"/>
      <c r="H28" s="32">
        <v>1</v>
      </c>
      <c r="I28" s="32">
        <v>2</v>
      </c>
      <c r="J28" s="32">
        <v>3</v>
      </c>
      <c r="K28" s="32">
        <v>4</v>
      </c>
      <c r="L28" s="113">
        <v>5</v>
      </c>
      <c r="M28" s="4">
        <v>6</v>
      </c>
      <c r="N28" s="113"/>
      <c r="O28" s="113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1" customFormat="1">
      <c r="A29" s="108" t="s">
        <v>6</v>
      </c>
      <c r="B29" s="102">
        <v>18000</v>
      </c>
      <c r="C29" s="103">
        <f>SUM(F32,G32)</f>
        <v>0</v>
      </c>
      <c r="D29" s="102">
        <f>B29-C29-E29</f>
        <v>18000</v>
      </c>
      <c r="E29" s="102">
        <f>SUM(F29:BE29)</f>
        <v>0</v>
      </c>
      <c r="F29" s="109"/>
      <c r="G29" s="109"/>
      <c r="H29" s="109"/>
      <c r="I29" s="109"/>
      <c r="J29" s="109"/>
      <c r="K29" s="109"/>
      <c r="L29" s="109"/>
      <c r="M29" s="109"/>
      <c r="N29" s="109"/>
      <c r="O29" s="109"/>
      <c r="P29" s="109"/>
      <c r="Q29" s="109"/>
      <c r="R29" s="109"/>
      <c r="S29" s="109"/>
      <c r="T29" s="102"/>
      <c r="U29" s="102"/>
      <c r="V29" s="102"/>
      <c r="W29" s="102"/>
      <c r="X29" s="102"/>
      <c r="Y29" s="102"/>
      <c r="Z29" s="110"/>
      <c r="AA29" s="110"/>
      <c r="AB29" s="110"/>
      <c r="AC29" s="110"/>
      <c r="AD29" s="110"/>
      <c r="AE29" s="110"/>
      <c r="AF29" s="110"/>
      <c r="AG29" s="110"/>
      <c r="AH29" s="110"/>
      <c r="AI29" s="110"/>
      <c r="AJ29" s="110"/>
      <c r="AK29" s="110"/>
      <c r="AL29" s="110"/>
      <c r="AM29" s="110"/>
      <c r="AN29" s="110"/>
      <c r="AO29" s="110"/>
      <c r="AP29" s="110"/>
      <c r="AQ29" s="110"/>
      <c r="AR29" s="110"/>
      <c r="AS29" s="110"/>
      <c r="AT29" s="110"/>
      <c r="AU29" s="110"/>
      <c r="AV29" s="110"/>
      <c r="AW29" s="110"/>
      <c r="AX29" s="110"/>
      <c r="AY29" s="110"/>
      <c r="AZ29" s="110"/>
    </row>
    <row r="30" spans="1:52">
      <c r="A30" s="88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62</v>
      </c>
      <c r="G30" s="32"/>
      <c r="H30" s="13"/>
      <c r="I30" s="32"/>
      <c r="J30" s="32"/>
      <c r="K30" s="32"/>
      <c r="L30" s="113"/>
      <c r="M30" s="113"/>
      <c r="N30" s="113"/>
      <c r="O30" s="113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167000</v>
      </c>
      <c r="C31" s="17">
        <f>SUM(C17,C19,C21,C23,C25,C27,C29)</f>
        <v>0</v>
      </c>
      <c r="D31" s="9">
        <f>SUM(D17,D19,D21,D23,D25,D27,D29)</f>
        <v>147481.44</v>
      </c>
      <c r="E31" s="9">
        <f>SUM(E17,E19,E21,E23,E25,E27,E29)</f>
        <v>19518.559999999998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100"/>
      <c r="D32" s="43"/>
      <c r="E32" s="43"/>
      <c r="F32" s="88">
        <v>0</v>
      </c>
      <c r="G32" s="88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5">
        <v>20000</v>
      </c>
      <c r="B33" s="96" t="s">
        <v>48</v>
      </c>
      <c r="C33" s="2"/>
      <c r="E33" s="2"/>
      <c r="F33" s="52" t="s">
        <v>57</v>
      </c>
      <c r="G33" s="52" t="s">
        <v>58</v>
      </c>
      <c r="H33" s="2"/>
      <c r="I33" s="2"/>
      <c r="J33" s="74" t="s">
        <v>30</v>
      </c>
      <c r="K33" s="77">
        <f>SUM(B14,B31)</f>
        <v>441000</v>
      </c>
      <c r="L33" s="2"/>
      <c r="M33" s="61" t="s">
        <v>33</v>
      </c>
      <c r="N33" s="77">
        <f>SUM(A41,A50,A60)</f>
        <v>266399</v>
      </c>
      <c r="O33" s="2"/>
    </row>
    <row r="34" spans="1:18">
      <c r="G34" s="20"/>
      <c r="H34" s="2"/>
      <c r="I34" s="2"/>
      <c r="J34" s="74" t="s">
        <v>32</v>
      </c>
      <c r="K34" s="76">
        <f>SUM(K33,-K35)</f>
        <v>96057.63</v>
      </c>
      <c r="L34" s="2"/>
      <c r="M34" s="78" t="s">
        <v>34</v>
      </c>
      <c r="N34" s="79">
        <f>SUM(N33,-K34)</f>
        <v>170341.37</v>
      </c>
      <c r="P34" s="2"/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4" t="s">
        <v>31</v>
      </c>
      <c r="K35" s="77">
        <f>SUM(D14,D31)</f>
        <v>344942.37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7"/>
      <c r="K36" s="2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8"/>
    </row>
    <row r="38" spans="1:18">
      <c r="A38" s="21">
        <f>SUM(B38:C38)</f>
        <v>20000</v>
      </c>
      <c r="B38" s="23">
        <v>0</v>
      </c>
      <c r="C38" s="44">
        <f>SUM(D38:R38)</f>
        <v>20000</v>
      </c>
      <c r="D38" s="29">
        <v>20000</v>
      </c>
      <c r="E38" s="28"/>
      <c r="F38" s="28"/>
      <c r="G38" s="28"/>
      <c r="H38" s="28"/>
      <c r="I38" s="29"/>
      <c r="J38" s="50"/>
      <c r="K38" s="2"/>
    </row>
    <row r="39" spans="1:18">
      <c r="A39" s="21"/>
      <c r="B39" s="23"/>
      <c r="C39" s="23"/>
      <c r="D39" s="86">
        <v>43297</v>
      </c>
      <c r="E39" s="27"/>
      <c r="F39" s="27"/>
      <c r="G39" s="27"/>
      <c r="H39" s="27"/>
      <c r="I39" s="27"/>
    </row>
    <row r="40" spans="1:18">
      <c r="A40" s="21">
        <f>SUM(B40:C40)</f>
        <v>50000</v>
      </c>
      <c r="B40" s="23">
        <v>0</v>
      </c>
      <c r="C40" s="25">
        <f>SUM(D40:R40)</f>
        <v>50000</v>
      </c>
      <c r="D40" s="28">
        <v>10000</v>
      </c>
      <c r="E40" s="28"/>
      <c r="F40" s="28"/>
      <c r="G40" s="160">
        <v>10000</v>
      </c>
      <c r="H40" s="28"/>
      <c r="I40" s="29">
        <v>30000</v>
      </c>
    </row>
    <row r="41" spans="1:18">
      <c r="A41" s="19">
        <f>SUM(A36,A38,A40)</f>
        <v>70000</v>
      </c>
      <c r="B41" s="23">
        <f>SUM(B36,B38,B40)</f>
        <v>0</v>
      </c>
      <c r="C41" s="22">
        <f>SUM(C36,C38,C40)</f>
        <v>70000</v>
      </c>
      <c r="D41" s="86">
        <v>43275</v>
      </c>
      <c r="E41" s="36"/>
      <c r="F41" s="27"/>
      <c r="G41" s="17"/>
      <c r="H41" s="23"/>
      <c r="I41" s="24"/>
      <c r="M41" s="152" t="s">
        <v>60</v>
      </c>
      <c r="P41" s="12"/>
    </row>
    <row r="42" spans="1:18">
      <c r="A42" s="75" t="s">
        <v>39</v>
      </c>
      <c r="D42" s="35" t="s">
        <v>28</v>
      </c>
      <c r="E42" s="83">
        <v>20180624</v>
      </c>
      <c r="F42" s="2"/>
      <c r="G42" s="161" t="s">
        <v>82</v>
      </c>
      <c r="I42" s="46" t="s">
        <v>89</v>
      </c>
      <c r="M42" s="12">
        <v>20180328</v>
      </c>
      <c r="N42" s="22">
        <v>170000</v>
      </c>
    </row>
    <row r="43" spans="1:18">
      <c r="A43" s="35" t="s">
        <v>17</v>
      </c>
      <c r="B43" s="39"/>
      <c r="C43" s="23"/>
      <c r="D43" s="50"/>
      <c r="K43" s="94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18">
      <c r="A45" s="21">
        <f>SUM(B45:C45)</f>
        <v>195000</v>
      </c>
      <c r="B45" s="23">
        <v>195000</v>
      </c>
      <c r="C45" s="25">
        <f>SUM(D45:U45)</f>
        <v>0</v>
      </c>
      <c r="D45" s="28"/>
      <c r="E45" s="29"/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1399</v>
      </c>
      <c r="B47" s="23"/>
      <c r="C47" s="25">
        <f>SUM(D47:U47)</f>
        <v>1399</v>
      </c>
      <c r="D47" s="150">
        <v>1399</v>
      </c>
      <c r="E47" s="28"/>
      <c r="F47" s="29"/>
      <c r="G47" s="28"/>
      <c r="H47" s="29"/>
      <c r="I47" s="29"/>
    </row>
    <row r="48" spans="1:18">
      <c r="A48" s="21"/>
      <c r="B48" s="23"/>
      <c r="C48" s="23" t="s">
        <v>61</v>
      </c>
      <c r="D48" s="87">
        <v>43517</v>
      </c>
      <c r="E48" s="27"/>
      <c r="F48" s="27"/>
      <c r="G48" s="27"/>
      <c r="H48" s="27"/>
      <c r="I48" s="27"/>
      <c r="J48" s="74" t="s">
        <v>59</v>
      </c>
      <c r="K48"/>
    </row>
    <row r="49" spans="1:10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10">
      <c r="A50" s="22">
        <f>SUM(A45,A47,A49)</f>
        <v>196399</v>
      </c>
      <c r="B50" s="23">
        <f>SUM(B45,B47,B49)</f>
        <v>195000</v>
      </c>
      <c r="C50" s="23">
        <f>SUM(C45,C47,C49)</f>
        <v>1399</v>
      </c>
      <c r="D50" s="27"/>
      <c r="E50" s="27"/>
      <c r="F50" s="27"/>
      <c r="G50" s="27"/>
      <c r="H50" s="27"/>
      <c r="I50" s="27"/>
    </row>
    <row r="53" spans="1:10">
      <c r="A53" s="35" t="s">
        <v>21</v>
      </c>
      <c r="B53" s="61"/>
    </row>
    <row r="54" spans="1:10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10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10">
      <c r="A56" s="21"/>
      <c r="B56" s="23"/>
      <c r="C56" s="23"/>
      <c r="D56" s="27"/>
      <c r="E56" s="27"/>
      <c r="F56" s="27"/>
      <c r="G56" s="27"/>
      <c r="H56" s="27"/>
      <c r="I56" s="27"/>
    </row>
    <row r="57" spans="1:10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10">
      <c r="A58" s="21"/>
      <c r="B58" s="23"/>
      <c r="C58" s="23"/>
      <c r="D58" s="27"/>
      <c r="E58" s="27"/>
      <c r="F58" s="27"/>
      <c r="G58" s="27"/>
      <c r="H58" s="27"/>
      <c r="I58" s="155"/>
      <c r="J58" s="50"/>
    </row>
    <row r="59" spans="1:10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10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10">
      <c r="A62" s="89" t="s">
        <v>37</v>
      </c>
      <c r="B62" s="83" t="s">
        <v>38</v>
      </c>
      <c r="C62" s="74"/>
      <c r="E62" s="22"/>
      <c r="F62" s="22"/>
      <c r="G62" s="22"/>
      <c r="H62" s="22"/>
      <c r="I62" s="22"/>
    </row>
    <row r="63" spans="1:10">
      <c r="A63" s="89"/>
      <c r="B63" s="90">
        <v>42990</v>
      </c>
      <c r="C63" s="74"/>
      <c r="E63" s="22"/>
      <c r="F63" s="22"/>
      <c r="G63" s="22"/>
      <c r="H63" s="22"/>
      <c r="I63" s="22"/>
    </row>
    <row r="64" spans="1:10">
      <c r="A64" s="89"/>
      <c r="B64" s="74"/>
    </row>
    <row r="66" spans="3:3" s="153" customFormat="1"/>
    <row r="69" spans="3:3">
      <c r="C69"/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69"/>
  <sheetViews>
    <sheetView zoomScaleNormal="100" workbookViewId="0">
      <pane ySplit="1" topLeftCell="A2" activePane="bottomLeft" state="frozen"/>
      <selection pane="bottomLeft" activeCell="G20" sqref="G20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2.62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11.625" style="1" customWidth="1"/>
    <col min="15" max="15" width="10.625" style="1" customWidth="1"/>
    <col min="16" max="16" width="10" style="1" customWidth="1"/>
    <col min="17" max="24" width="9.625" style="1" bestFit="1" customWidth="1"/>
    <col min="25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>
        <v>38044</v>
      </c>
      <c r="I1" s="12"/>
      <c r="J1" s="15" t="s">
        <v>84</v>
      </c>
      <c r="K1" s="162">
        <f>SUM(-G7,-H7,-I7,-J7,-K7,-L7,-M7,-N7,-O7,-P7,-Q7,-R7,-S7,-T7,H1)</f>
        <v>-15556.89</v>
      </c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6" customFormat="1">
      <c r="A3" s="101" t="s">
        <v>80</v>
      </c>
      <c r="B3" s="102">
        <v>25000</v>
      </c>
      <c r="C3" s="103"/>
      <c r="D3" s="102">
        <f>B3-C3-E3</f>
        <v>22362.400000000001</v>
      </c>
      <c r="E3" s="103">
        <f>SUM(F3:BE3)</f>
        <v>2637.6</v>
      </c>
      <c r="F3" s="104">
        <v>300</v>
      </c>
      <c r="G3" s="104">
        <v>286.60000000000002</v>
      </c>
      <c r="H3" s="104">
        <v>322.5</v>
      </c>
      <c r="I3" s="104">
        <v>350</v>
      </c>
      <c r="J3" s="104">
        <v>270.5</v>
      </c>
      <c r="K3" s="104">
        <v>56.5</v>
      </c>
      <c r="L3" s="104">
        <v>272.5</v>
      </c>
      <c r="M3" s="107">
        <v>-1</v>
      </c>
      <c r="N3" s="104">
        <v>280</v>
      </c>
      <c r="O3" s="104">
        <v>500</v>
      </c>
      <c r="P3" s="104"/>
      <c r="Q3" s="104"/>
      <c r="R3" s="104"/>
      <c r="S3" s="104"/>
      <c r="T3" s="104"/>
      <c r="U3" s="104"/>
      <c r="V3" s="104"/>
      <c r="W3" s="104"/>
      <c r="X3" s="104"/>
      <c r="Y3" s="104"/>
      <c r="Z3" s="104"/>
      <c r="AA3" s="104"/>
      <c r="AB3" s="104"/>
      <c r="AC3" s="104"/>
      <c r="AD3" s="104"/>
      <c r="AE3" s="104"/>
      <c r="AF3" s="104"/>
      <c r="AG3" s="104"/>
      <c r="AH3" s="104"/>
      <c r="AI3" s="105"/>
      <c r="AJ3" s="105"/>
      <c r="AK3" s="105"/>
      <c r="AL3" s="105"/>
      <c r="AM3" s="105"/>
      <c r="AN3" s="105"/>
      <c r="AO3" s="105"/>
      <c r="AP3" s="105"/>
      <c r="AQ3" s="105"/>
      <c r="AR3" s="105"/>
      <c r="AS3" s="105"/>
      <c r="AT3" s="105"/>
      <c r="AU3" s="105"/>
      <c r="AV3" s="105"/>
      <c r="AW3" s="105"/>
      <c r="AX3" s="105"/>
      <c r="AY3" s="105"/>
      <c r="AZ3" s="105"/>
    </row>
    <row r="4" spans="1:52">
      <c r="A4" s="13">
        <v>25</v>
      </c>
      <c r="B4" s="82"/>
      <c r="C4" s="4"/>
      <c r="D4" s="4"/>
      <c r="E4" s="4"/>
      <c r="F4" s="32" t="s">
        <v>81</v>
      </c>
      <c r="G4" s="32"/>
      <c r="H4" s="32"/>
      <c r="I4" s="32">
        <v>6.7</v>
      </c>
      <c r="J4" s="32"/>
      <c r="K4" s="32"/>
      <c r="L4" s="32"/>
      <c r="M4" s="32" t="s">
        <v>83</v>
      </c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6" customFormat="1">
      <c r="A5" s="101" t="s">
        <v>9</v>
      </c>
      <c r="B5" s="163">
        <v>148000</v>
      </c>
      <c r="C5" s="164">
        <v>7366.57</v>
      </c>
      <c r="D5" s="102">
        <f>B5-C5-E5</f>
        <v>134055.21</v>
      </c>
      <c r="E5" s="103">
        <f>SUM(F5:BE5)</f>
        <v>6578.22</v>
      </c>
      <c r="F5" s="104">
        <v>330</v>
      </c>
      <c r="G5" s="104">
        <v>326</v>
      </c>
      <c r="H5" s="104">
        <v>310</v>
      </c>
      <c r="I5" s="104">
        <v>600</v>
      </c>
      <c r="J5" s="104">
        <v>311</v>
      </c>
      <c r="K5" s="104">
        <v>305</v>
      </c>
      <c r="L5" s="104">
        <v>306</v>
      </c>
      <c r="M5" s="104">
        <v>321.2</v>
      </c>
      <c r="N5" s="104">
        <v>453.2</v>
      </c>
      <c r="O5" s="104">
        <v>2699</v>
      </c>
      <c r="P5" s="104">
        <v>9.02</v>
      </c>
      <c r="Q5" s="104">
        <v>149.80000000000001</v>
      </c>
      <c r="R5" s="104">
        <v>19</v>
      </c>
      <c r="S5" s="104">
        <v>49</v>
      </c>
      <c r="T5" s="104">
        <v>195</v>
      </c>
      <c r="U5" s="104">
        <v>195</v>
      </c>
      <c r="V5" s="104"/>
      <c r="W5" s="104"/>
      <c r="X5" s="104"/>
      <c r="Y5" s="104"/>
      <c r="Z5" s="104"/>
      <c r="AA5" s="104"/>
      <c r="AB5" s="104"/>
      <c r="AC5" s="104"/>
      <c r="AD5" s="104"/>
      <c r="AE5" s="104"/>
      <c r="AF5" s="104"/>
      <c r="AG5" s="104"/>
      <c r="AH5" s="104"/>
      <c r="AI5" s="105"/>
      <c r="AJ5" s="105"/>
      <c r="AK5" s="105"/>
      <c r="AL5" s="105"/>
      <c r="AM5" s="105"/>
      <c r="AN5" s="105"/>
      <c r="AO5" s="105"/>
      <c r="AP5" s="105"/>
      <c r="AQ5" s="105"/>
      <c r="AR5" s="105"/>
      <c r="AS5" s="105"/>
      <c r="AT5" s="105"/>
      <c r="AU5" s="105"/>
      <c r="AV5" s="105"/>
      <c r="AW5" s="105"/>
      <c r="AX5" s="105"/>
      <c r="AY5" s="105"/>
      <c r="AZ5" s="105"/>
    </row>
    <row r="6" spans="1:52">
      <c r="A6" s="13">
        <v>29</v>
      </c>
      <c r="B6" s="165" t="s">
        <v>87</v>
      </c>
      <c r="C6" s="163" t="s">
        <v>86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8" customFormat="1">
      <c r="A7" s="143" t="s">
        <v>10</v>
      </c>
      <c r="B7" s="121">
        <v>63000</v>
      </c>
      <c r="C7" s="122"/>
      <c r="D7" s="121">
        <f>B7-C7-E7</f>
        <v>5984.93</v>
      </c>
      <c r="E7" s="122">
        <f>SUM(F7:BE7)</f>
        <v>57015.07</v>
      </c>
      <c r="F7" s="144">
        <v>3414.18</v>
      </c>
      <c r="G7" s="145">
        <v>3568</v>
      </c>
      <c r="H7" s="144">
        <v>8367</v>
      </c>
      <c r="I7" s="145">
        <v>865</v>
      </c>
      <c r="J7" s="145">
        <v>4368</v>
      </c>
      <c r="K7" s="145">
        <v>532</v>
      </c>
      <c r="L7" s="145">
        <v>7836</v>
      </c>
      <c r="M7" s="145">
        <v>3695</v>
      </c>
      <c r="N7" s="145">
        <v>330</v>
      </c>
      <c r="O7" s="145">
        <v>2999</v>
      </c>
      <c r="P7" s="144">
        <v>2699</v>
      </c>
      <c r="Q7" s="144">
        <v>6892.5</v>
      </c>
      <c r="R7" s="144">
        <v>1732</v>
      </c>
      <c r="S7" s="144">
        <v>1734</v>
      </c>
      <c r="T7" s="144">
        <v>7983.39</v>
      </c>
      <c r="U7" s="144"/>
      <c r="V7" s="144"/>
      <c r="W7" s="144"/>
      <c r="X7" s="144"/>
      <c r="Y7" s="144"/>
      <c r="Z7" s="146"/>
      <c r="AA7" s="147"/>
      <c r="AB7" s="147"/>
      <c r="AC7" s="147"/>
      <c r="AD7" s="147"/>
      <c r="AE7" s="147"/>
      <c r="AF7" s="147"/>
      <c r="AG7" s="147"/>
      <c r="AH7" s="147"/>
      <c r="AI7" s="147"/>
      <c r="AJ7" s="147"/>
      <c r="AK7" s="147"/>
      <c r="AL7" s="147"/>
      <c r="AM7" s="147"/>
      <c r="AN7" s="147"/>
      <c r="AO7" s="147"/>
      <c r="AP7" s="147"/>
      <c r="AQ7" s="147"/>
      <c r="AR7" s="147"/>
      <c r="AS7" s="147"/>
      <c r="AT7" s="147"/>
      <c r="AU7" s="147"/>
      <c r="AV7" s="147"/>
      <c r="AW7" s="147"/>
      <c r="AX7" s="147"/>
      <c r="AY7" s="147"/>
      <c r="AZ7" s="147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 t="s">
        <v>85</v>
      </c>
      <c r="P8" s="32" t="s">
        <v>85</v>
      </c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1" customFormat="1">
      <c r="A9" s="159" t="s">
        <v>65</v>
      </c>
      <c r="B9" s="138">
        <v>21000</v>
      </c>
      <c r="C9" s="157"/>
      <c r="D9" s="139">
        <f>B9-C9-E9</f>
        <v>12652.43</v>
      </c>
      <c r="E9" s="139">
        <f>SUM(F9:BE9)</f>
        <v>8347.57</v>
      </c>
      <c r="F9" s="140">
        <v>1263.2</v>
      </c>
      <c r="G9" s="140">
        <v>612.5</v>
      </c>
      <c r="H9" s="140">
        <v>520</v>
      </c>
      <c r="I9" s="140">
        <v>120</v>
      </c>
      <c r="J9" s="140">
        <v>223.8</v>
      </c>
      <c r="K9" s="140">
        <v>532</v>
      </c>
      <c r="L9" s="140">
        <v>2699</v>
      </c>
      <c r="M9" s="140">
        <v>167</v>
      </c>
      <c r="N9" s="140">
        <v>1734</v>
      </c>
      <c r="O9" s="140">
        <v>476.07</v>
      </c>
      <c r="P9" s="140"/>
      <c r="Q9" s="140"/>
      <c r="R9" s="140"/>
      <c r="S9" s="140"/>
      <c r="T9" s="140"/>
      <c r="U9" s="140"/>
      <c r="V9" s="140"/>
      <c r="W9" s="140"/>
      <c r="X9" s="140"/>
      <c r="Y9" s="140"/>
      <c r="Z9" s="149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6" t="s">
        <v>75</v>
      </c>
      <c r="B10" s="82"/>
      <c r="C10" s="51">
        <v>9644</v>
      </c>
      <c r="D10" s="13"/>
      <c r="E10" s="4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1" customFormat="1">
      <c r="A11" s="108" t="s">
        <v>11</v>
      </c>
      <c r="B11" s="102">
        <v>17000</v>
      </c>
      <c r="C11" s="102"/>
      <c r="D11" s="102">
        <f>B11-C11-E11</f>
        <v>15555.5</v>
      </c>
      <c r="E11" s="103">
        <f>SUM(F11:BE11)</f>
        <v>1444.5</v>
      </c>
      <c r="F11" s="104">
        <v>350</v>
      </c>
      <c r="G11" s="109">
        <v>622.5</v>
      </c>
      <c r="H11" s="109">
        <v>352</v>
      </c>
      <c r="I11" s="109">
        <v>120</v>
      </c>
      <c r="J11" s="109"/>
      <c r="K11" s="109"/>
      <c r="L11" s="109"/>
      <c r="M11" s="109"/>
      <c r="N11" s="109"/>
      <c r="O11" s="109"/>
      <c r="P11" s="109"/>
      <c r="Q11" s="109"/>
      <c r="R11" s="109"/>
      <c r="S11" s="109"/>
      <c r="T11" s="109"/>
      <c r="U11" s="109"/>
      <c r="V11" s="109"/>
      <c r="W11" s="109"/>
      <c r="X11" s="109"/>
      <c r="Y11" s="109"/>
      <c r="Z11" s="109"/>
      <c r="AA11" s="109"/>
      <c r="AB11" s="109"/>
      <c r="AC11" s="109"/>
      <c r="AD11" s="109"/>
      <c r="AE11" s="109"/>
      <c r="AF11" s="110"/>
      <c r="AG11" s="110"/>
      <c r="AH11" s="110"/>
      <c r="AI11" s="110"/>
      <c r="AJ11" s="110"/>
      <c r="AK11" s="110"/>
      <c r="AL11" s="110"/>
      <c r="AM11" s="110"/>
      <c r="AN11" s="110"/>
      <c r="AO11" s="110"/>
      <c r="AP11" s="110"/>
      <c r="AQ11" s="110"/>
      <c r="AR11" s="110"/>
      <c r="AS11" s="110"/>
      <c r="AT11" s="110"/>
      <c r="AU11" s="110"/>
      <c r="AV11" s="110"/>
      <c r="AW11" s="110"/>
      <c r="AX11" s="110"/>
      <c r="AY11" s="110"/>
      <c r="AZ11" s="110"/>
    </row>
    <row r="12" spans="1:52" s="65" customFormat="1">
      <c r="A12" s="13">
        <v>30</v>
      </c>
      <c r="B12" s="82"/>
      <c r="C12" s="62"/>
      <c r="D12" s="63"/>
      <c r="E12" s="63"/>
      <c r="F12" s="32"/>
      <c r="G12" s="32"/>
      <c r="H12" s="63"/>
      <c r="I12" s="32"/>
      <c r="J12" s="32"/>
      <c r="K12" s="63"/>
      <c r="L12" s="63"/>
      <c r="M12" s="63"/>
      <c r="N12" s="63"/>
      <c r="O12" s="63"/>
      <c r="P12" s="63"/>
      <c r="Q12" s="63"/>
      <c r="R12" s="63"/>
      <c r="S12" s="63"/>
      <c r="T12" s="63"/>
      <c r="U12" s="63"/>
      <c r="V12" s="63"/>
      <c r="W12" s="63"/>
      <c r="X12" s="63"/>
      <c r="Y12" s="63"/>
      <c r="Z12" s="63"/>
      <c r="AA12" s="63"/>
      <c r="AB12" s="63"/>
      <c r="AC12" s="64"/>
      <c r="AD12" s="64"/>
      <c r="AE12" s="64"/>
      <c r="AF12" s="64"/>
      <c r="AG12" s="64"/>
      <c r="AH12" s="64"/>
      <c r="AI12" s="64"/>
      <c r="AJ12" s="64"/>
      <c r="AK12" s="64"/>
      <c r="AL12" s="64"/>
      <c r="AM12" s="64"/>
      <c r="AN12" s="64"/>
      <c r="AO12" s="64"/>
      <c r="AP12" s="64"/>
      <c r="AQ12" s="64"/>
      <c r="AR12" s="64"/>
      <c r="AS12" s="64"/>
      <c r="AT12" s="64"/>
      <c r="AU12" s="64"/>
      <c r="AV12" s="64"/>
      <c r="AW12" s="64"/>
      <c r="AX12" s="64"/>
      <c r="AY12" s="64"/>
      <c r="AZ12" s="64"/>
    </row>
    <row r="13" spans="1:52" s="72" customFormat="1">
      <c r="A13" s="67" t="s">
        <v>23</v>
      </c>
      <c r="B13" s="68">
        <v>0</v>
      </c>
      <c r="C13" s="68"/>
      <c r="D13" s="68">
        <f>B13-C13-E13</f>
        <v>0</v>
      </c>
      <c r="E13" s="69">
        <f>SUM(F13:BE13)</f>
        <v>0</v>
      </c>
      <c r="F13" s="70"/>
      <c r="G13" s="70"/>
      <c r="H13" s="70"/>
      <c r="I13" s="70"/>
      <c r="J13" s="70"/>
      <c r="K13" s="70"/>
      <c r="L13" s="70"/>
      <c r="M13" s="70"/>
      <c r="N13" s="70"/>
      <c r="O13" s="70"/>
      <c r="P13" s="70"/>
      <c r="Q13" s="70"/>
      <c r="R13" s="70"/>
      <c r="S13" s="70"/>
      <c r="T13" s="70"/>
      <c r="U13" s="70"/>
      <c r="V13" s="70"/>
      <c r="W13" s="70"/>
      <c r="X13" s="70"/>
      <c r="Y13" s="70"/>
      <c r="Z13" s="7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274000</v>
      </c>
      <c r="C14" s="66">
        <f>SUM(C3,C5,C7,C9,C11,C13)</f>
        <v>7366.57</v>
      </c>
      <c r="D14" s="6">
        <f>SUM(D3,D5,D7,D9,D11,D13)</f>
        <v>190610.46999999997</v>
      </c>
      <c r="E14" s="6">
        <f>SUM(E3,E5,E7,E9,E11,E13)</f>
        <v>76022.959999999992</v>
      </c>
      <c r="F14" s="6"/>
      <c r="G14" s="99"/>
      <c r="H14" s="99"/>
      <c r="I14" s="99"/>
      <c r="J14" s="99"/>
      <c r="K14" s="99"/>
      <c r="L14" s="99"/>
      <c r="M14" s="99"/>
      <c r="N14" s="99"/>
      <c r="O14" s="99"/>
      <c r="P14" s="99"/>
      <c r="Q14" s="99"/>
      <c r="R14" s="99"/>
      <c r="S14" s="99"/>
      <c r="T14" s="99"/>
      <c r="U14" s="99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9" customFormat="1">
      <c r="A15" s="53" t="s">
        <v>19</v>
      </c>
      <c r="B15" s="54">
        <v>30000</v>
      </c>
      <c r="C15" s="55"/>
      <c r="D15" s="55">
        <f>B15-C15-E15</f>
        <v>30000</v>
      </c>
      <c r="E15" s="55">
        <f>SUM(F15:BE15)</f>
        <v>0</v>
      </c>
      <c r="F15" s="56"/>
      <c r="G15" s="81"/>
      <c r="H15" s="81"/>
      <c r="I15" s="81"/>
      <c r="J15" s="81"/>
      <c r="K15" s="81"/>
      <c r="L15" s="81"/>
      <c r="M15" s="81"/>
      <c r="N15" s="81"/>
      <c r="O15" s="81"/>
      <c r="P15" s="81"/>
      <c r="Q15" s="56"/>
      <c r="R15" s="56"/>
      <c r="S15" s="56"/>
      <c r="T15" s="56"/>
      <c r="U15" s="56"/>
      <c r="V15" s="57"/>
      <c r="W15" s="57"/>
      <c r="X15" s="56"/>
      <c r="Y15" s="56"/>
      <c r="Z15" s="58"/>
      <c r="AA15" s="58"/>
      <c r="AB15" s="58"/>
      <c r="AC15" s="58"/>
      <c r="AD15" s="58"/>
      <c r="AE15" s="58"/>
      <c r="AF15" s="58"/>
      <c r="AG15" s="58"/>
      <c r="AH15" s="58"/>
      <c r="AI15" s="58"/>
      <c r="AJ15" s="58"/>
      <c r="AK15" s="58"/>
      <c r="AL15" s="58"/>
      <c r="AM15" s="58"/>
      <c r="AN15" s="58"/>
      <c r="AO15" s="58"/>
      <c r="AP15" s="58"/>
      <c r="AQ15" s="58"/>
      <c r="AR15" s="58"/>
      <c r="AS15" s="58"/>
      <c r="AT15" s="58"/>
      <c r="AU15" s="58"/>
      <c r="AV15" s="58"/>
      <c r="AW15" s="58"/>
      <c r="AX15" s="58"/>
      <c r="AY15" s="58"/>
      <c r="AZ15" s="58"/>
    </row>
    <row r="16" spans="1:52" s="59" customFormat="1">
      <c r="A16" s="53" t="s">
        <v>20</v>
      </c>
      <c r="B16" s="54">
        <v>14</v>
      </c>
      <c r="C16" s="60"/>
      <c r="D16" s="60"/>
      <c r="E16" s="60"/>
      <c r="F16" s="54"/>
      <c r="G16" s="81"/>
      <c r="H16" s="81"/>
      <c r="I16" s="81"/>
      <c r="J16" s="81"/>
      <c r="K16" s="84"/>
      <c r="L16" s="85"/>
      <c r="M16" s="81"/>
      <c r="N16" s="80"/>
      <c r="O16" s="81"/>
      <c r="P16" s="81"/>
      <c r="Q16" s="54"/>
      <c r="R16" s="56"/>
      <c r="S16" s="56"/>
      <c r="T16" s="56"/>
      <c r="U16" s="56"/>
      <c r="V16" s="56"/>
      <c r="W16" s="56"/>
      <c r="X16" s="56"/>
      <c r="Y16" s="56"/>
      <c r="Z16" s="58"/>
      <c r="AA16" s="58"/>
      <c r="AB16" s="58"/>
      <c r="AC16" s="58"/>
      <c r="AD16" s="58"/>
      <c r="AE16" s="58"/>
      <c r="AF16" s="58"/>
      <c r="AG16" s="58"/>
      <c r="AH16" s="58"/>
      <c r="AI16" s="58"/>
      <c r="AJ16" s="58"/>
      <c r="AK16" s="58"/>
      <c r="AL16" s="58"/>
      <c r="AM16" s="58"/>
      <c r="AN16" s="58"/>
      <c r="AO16" s="58"/>
      <c r="AP16" s="58"/>
      <c r="AQ16" s="58"/>
      <c r="AR16" s="58"/>
      <c r="AS16" s="58"/>
      <c r="AT16" s="58"/>
      <c r="AU16" s="58"/>
      <c r="AV16" s="58"/>
      <c r="AW16" s="58"/>
      <c r="AX16" s="58"/>
      <c r="AY16" s="58"/>
      <c r="AZ16" s="58"/>
    </row>
    <row r="17" spans="1:52" s="111" customFormat="1">
      <c r="A17" s="108" t="s">
        <v>51</v>
      </c>
      <c r="B17" s="102">
        <v>27000</v>
      </c>
      <c r="C17" s="103">
        <f>SUM(D18,E18)</f>
        <v>2890.62</v>
      </c>
      <c r="D17" s="112">
        <f>B17-C17-E17</f>
        <v>24109.38</v>
      </c>
      <c r="E17" s="102">
        <f>SUM(F17:BE17)</f>
        <v>0</v>
      </c>
      <c r="F17" s="109"/>
      <c r="G17" s="109"/>
      <c r="H17" s="109"/>
      <c r="I17" s="109"/>
      <c r="J17" s="109"/>
      <c r="K17" s="109"/>
      <c r="L17" s="109"/>
      <c r="M17" s="109"/>
      <c r="N17" s="109"/>
      <c r="O17" s="109"/>
      <c r="P17" s="104"/>
      <c r="Q17" s="109"/>
      <c r="R17" s="109"/>
      <c r="S17" s="109"/>
      <c r="T17" s="102"/>
      <c r="U17" s="102"/>
      <c r="V17" s="102"/>
      <c r="W17" s="102"/>
      <c r="X17" s="102"/>
      <c r="Y17" s="102"/>
      <c r="Z17" s="110"/>
      <c r="AA17" s="110"/>
      <c r="AB17" s="110"/>
      <c r="AC17" s="110"/>
      <c r="AD17" s="110"/>
      <c r="AE17" s="110"/>
      <c r="AF17" s="110"/>
      <c r="AG17" s="110"/>
      <c r="AH17" s="110"/>
      <c r="AI17" s="110"/>
      <c r="AJ17" s="110"/>
      <c r="AK17" s="110"/>
      <c r="AL17" s="110"/>
      <c r="AM17" s="110"/>
      <c r="AN17" s="110"/>
      <c r="AO17" s="110"/>
      <c r="AP17" s="110"/>
      <c r="AQ17" s="110"/>
      <c r="AR17" s="110"/>
      <c r="AS17" s="110"/>
      <c r="AT17" s="110"/>
      <c r="AU17" s="110"/>
      <c r="AV17" s="110"/>
      <c r="AW17" s="110"/>
      <c r="AX17" s="110"/>
      <c r="AY17" s="110"/>
      <c r="AZ17" s="110"/>
    </row>
    <row r="18" spans="1:52">
      <c r="A18" s="19" t="s">
        <v>36</v>
      </c>
      <c r="B18" s="30">
        <v>7.16</v>
      </c>
      <c r="C18" s="4"/>
      <c r="D18" s="88">
        <v>619.66</v>
      </c>
      <c r="E18" s="88">
        <v>2270.96</v>
      </c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9" customFormat="1">
      <c r="A19" s="114" t="s">
        <v>7</v>
      </c>
      <c r="B19" s="115">
        <v>31000</v>
      </c>
      <c r="C19" s="151">
        <v>3143.5</v>
      </c>
      <c r="D19" s="116">
        <f>B19-C19-E19</f>
        <v>27856.5</v>
      </c>
      <c r="E19" s="115">
        <f>SUM(F19:BE19)</f>
        <v>0</v>
      </c>
      <c r="F19" s="117"/>
      <c r="G19" s="117"/>
      <c r="H19" s="117"/>
      <c r="I19" s="117"/>
      <c r="J19" s="117"/>
      <c r="K19" s="117"/>
      <c r="L19" s="117"/>
      <c r="M19" s="117"/>
      <c r="N19" s="117"/>
      <c r="O19" s="117"/>
      <c r="P19" s="117"/>
      <c r="Q19" s="117"/>
      <c r="R19" s="117"/>
      <c r="S19" s="117"/>
      <c r="T19" s="117"/>
      <c r="U19" s="117"/>
      <c r="V19" s="115"/>
      <c r="W19" s="115"/>
      <c r="X19" s="115"/>
      <c r="Y19" s="115"/>
      <c r="Z19" s="118"/>
      <c r="AA19" s="118"/>
      <c r="AB19" s="118"/>
      <c r="AC19" s="118"/>
      <c r="AD19" s="118"/>
      <c r="AE19" s="118"/>
      <c r="AF19" s="118"/>
      <c r="AG19" s="118"/>
      <c r="AH19" s="118"/>
      <c r="AI19" s="118"/>
      <c r="AJ19" s="118"/>
      <c r="AK19" s="118"/>
      <c r="AL19" s="118"/>
      <c r="AM19" s="118"/>
      <c r="AN19" s="118"/>
      <c r="AO19" s="118"/>
      <c r="AP19" s="118"/>
      <c r="AQ19" s="118"/>
      <c r="AR19" s="118"/>
      <c r="AS19" s="118"/>
      <c r="AT19" s="118"/>
      <c r="AU19" s="118"/>
      <c r="AV19" s="118"/>
      <c r="AW19" s="118"/>
      <c r="AX19" s="118"/>
      <c r="AY19" s="118"/>
      <c r="AZ19" s="118"/>
    </row>
    <row r="20" spans="1:52">
      <c r="A20" s="19" t="s">
        <v>29</v>
      </c>
      <c r="B20" s="13">
        <v>7.13</v>
      </c>
      <c r="C20" s="18"/>
      <c r="D20" s="4"/>
      <c r="E20" s="38" t="s">
        <v>18</v>
      </c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6" customFormat="1">
      <c r="A21" s="101" t="s">
        <v>53</v>
      </c>
      <c r="B21" s="102">
        <v>15000</v>
      </c>
      <c r="C21" s="103">
        <v>971.58</v>
      </c>
      <c r="D21" s="103">
        <f>B21-C21-E21</f>
        <v>14028.42</v>
      </c>
      <c r="E21" s="103">
        <f>SUM(F21:BE21)</f>
        <v>0</v>
      </c>
      <c r="F21" s="104"/>
      <c r="G21" s="107"/>
      <c r="H21" s="107"/>
      <c r="I21" s="107"/>
      <c r="J21" s="107"/>
      <c r="K21" s="107"/>
      <c r="L21" s="107"/>
      <c r="M21" s="107"/>
      <c r="N21" s="107"/>
      <c r="O21" s="107"/>
      <c r="P21" s="107"/>
      <c r="Q21" s="107"/>
      <c r="R21" s="103"/>
      <c r="S21" s="103"/>
      <c r="T21" s="103"/>
      <c r="U21" s="103"/>
      <c r="V21" s="103"/>
      <c r="W21" s="103"/>
      <c r="X21" s="103"/>
      <c r="Y21" s="103"/>
      <c r="Z21" s="105"/>
      <c r="AA21" s="105"/>
      <c r="AB21" s="105"/>
      <c r="AC21" s="105"/>
      <c r="AD21" s="105"/>
      <c r="AE21" s="105"/>
      <c r="AF21" s="105"/>
      <c r="AG21" s="105"/>
      <c r="AH21" s="105"/>
      <c r="AI21" s="105"/>
      <c r="AJ21" s="105"/>
      <c r="AK21" s="105"/>
      <c r="AL21" s="105"/>
      <c r="AM21" s="105"/>
      <c r="AN21" s="105"/>
      <c r="AO21" s="105"/>
      <c r="AP21" s="105"/>
      <c r="AQ21" s="105"/>
      <c r="AR21" s="105"/>
      <c r="AS21" s="105"/>
      <c r="AT21" s="105"/>
      <c r="AU21" s="105"/>
      <c r="AV21" s="105"/>
      <c r="AW21" s="105"/>
      <c r="AX21" s="105"/>
      <c r="AY21" s="105"/>
      <c r="AZ21" s="105"/>
    </row>
    <row r="22" spans="1:52" s="2" customFormat="1">
      <c r="A22" s="88"/>
      <c r="B22" s="30">
        <v>6.13</v>
      </c>
      <c r="C22" s="88"/>
      <c r="D22" s="3"/>
      <c r="E22" s="3"/>
      <c r="F22" s="32"/>
      <c r="G22" s="32"/>
      <c r="H22" s="31"/>
      <c r="I22" s="31"/>
      <c r="J22" s="31"/>
      <c r="K22" s="45"/>
      <c r="L22" s="45"/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30" customFormat="1">
      <c r="A23" s="126" t="s">
        <v>8</v>
      </c>
      <c r="B23" s="127">
        <v>13000</v>
      </c>
      <c r="C23" s="128">
        <v>6968.67</v>
      </c>
      <c r="D23" s="127">
        <f>B23-C23-E23</f>
        <v>6031.33</v>
      </c>
      <c r="E23" s="128">
        <f>SUM(F23:BE23)</f>
        <v>0</v>
      </c>
      <c r="F23" s="129"/>
      <c r="G23" s="129"/>
      <c r="H23" s="129"/>
      <c r="I23" s="129"/>
      <c r="J23" s="129"/>
      <c r="K23" s="129"/>
      <c r="L23" s="129"/>
      <c r="M23" s="129"/>
      <c r="N23" s="129"/>
      <c r="O23" s="129"/>
      <c r="P23" s="129"/>
      <c r="Q23" s="129"/>
      <c r="R23" s="129"/>
      <c r="S23" s="129"/>
      <c r="T23" s="127"/>
      <c r="U23" s="127"/>
      <c r="V23" s="127"/>
      <c r="W23" s="127"/>
      <c r="X23" s="127"/>
      <c r="Y23" s="127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6.13</v>
      </c>
      <c r="C24" s="4"/>
      <c r="D24" s="4"/>
      <c r="E24" s="4"/>
      <c r="F24" s="32"/>
      <c r="G24" s="32"/>
      <c r="H24" s="32"/>
      <c r="I24" s="63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6" customFormat="1">
      <c r="A25" s="131" t="s">
        <v>5</v>
      </c>
      <c r="B25" s="132">
        <v>43000</v>
      </c>
      <c r="C25" s="133">
        <v>2123.5</v>
      </c>
      <c r="D25" s="132">
        <f>B25-C25-E25</f>
        <v>40876.5</v>
      </c>
      <c r="E25" s="132">
        <f>SUM(F25:BE25)</f>
        <v>0</v>
      </c>
      <c r="F25" s="134"/>
      <c r="G25" s="134"/>
      <c r="H25" s="134"/>
      <c r="I25" s="134"/>
      <c r="J25" s="134"/>
      <c r="K25" s="134"/>
      <c r="L25" s="134"/>
      <c r="M25" s="134"/>
      <c r="N25" s="134"/>
      <c r="O25" s="134"/>
      <c r="P25" s="134"/>
      <c r="Q25" s="134"/>
      <c r="R25" s="134"/>
      <c r="S25" s="134"/>
      <c r="T25" s="134"/>
      <c r="U25" s="132"/>
      <c r="V25" s="132"/>
      <c r="W25" s="132"/>
      <c r="X25" s="132"/>
      <c r="Y25" s="132"/>
      <c r="Z25" s="135"/>
      <c r="AA25" s="135"/>
      <c r="AB25" s="135"/>
      <c r="AC25" s="135"/>
      <c r="AD25" s="135"/>
      <c r="AE25" s="135"/>
      <c r="AF25" s="135"/>
      <c r="AG25" s="135"/>
      <c r="AH25" s="135"/>
      <c r="AI25" s="135"/>
      <c r="AJ25" s="135"/>
      <c r="AK25" s="135"/>
      <c r="AL25" s="135"/>
      <c r="AM25" s="135"/>
      <c r="AN25" s="135"/>
      <c r="AO25" s="135"/>
      <c r="AP25" s="135"/>
      <c r="AQ25" s="135"/>
      <c r="AR25" s="135"/>
      <c r="AS25" s="135"/>
      <c r="AT25" s="135"/>
      <c r="AU25" s="135"/>
      <c r="AV25" s="135"/>
      <c r="AW25" s="135"/>
      <c r="AX25" s="135"/>
      <c r="AY25" s="135"/>
      <c r="AZ25" s="135"/>
    </row>
    <row r="26" spans="1:52">
      <c r="A26" s="5"/>
      <c r="B26" s="13">
        <v>5.15</v>
      </c>
      <c r="C26" s="73"/>
      <c r="D26" s="4"/>
      <c r="E26" s="38" t="s">
        <v>18</v>
      </c>
      <c r="F26" s="32"/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5" customFormat="1">
      <c r="A27" s="120" t="s">
        <v>25</v>
      </c>
      <c r="B27" s="142">
        <f>SUM(A33,-B13)</f>
        <v>20000</v>
      </c>
      <c r="C27" s="122">
        <v>4313.3999999999996</v>
      </c>
      <c r="D27" s="121">
        <f>B27-C27-E27</f>
        <v>15686.6</v>
      </c>
      <c r="E27" s="121">
        <f>SUM(F27:BE27)</f>
        <v>0</v>
      </c>
      <c r="F27" s="123"/>
      <c r="G27" s="123"/>
      <c r="H27" s="123"/>
      <c r="I27" s="123"/>
      <c r="J27" s="123"/>
      <c r="K27" s="123"/>
      <c r="L27" s="123"/>
      <c r="M27" s="123"/>
      <c r="N27" s="123"/>
      <c r="O27" s="123"/>
      <c r="P27" s="123"/>
      <c r="Q27" s="123"/>
      <c r="R27" s="123"/>
      <c r="S27" s="123"/>
      <c r="T27" s="123"/>
      <c r="U27" s="121"/>
      <c r="V27" s="121"/>
      <c r="W27" s="121"/>
      <c r="X27" s="121"/>
      <c r="Y27" s="121"/>
      <c r="Z27" s="124"/>
      <c r="AA27" s="124"/>
      <c r="AB27" s="124"/>
      <c r="AC27" s="124"/>
      <c r="AD27" s="124"/>
      <c r="AE27" s="124"/>
      <c r="AF27" s="124"/>
      <c r="AG27" s="124"/>
      <c r="AH27" s="124"/>
      <c r="AI27" s="124"/>
      <c r="AJ27" s="124"/>
      <c r="AK27" s="124"/>
      <c r="AL27" s="124"/>
      <c r="AM27" s="124"/>
      <c r="AN27" s="124"/>
      <c r="AO27" s="124"/>
      <c r="AP27" s="124"/>
      <c r="AQ27" s="124"/>
      <c r="AR27" s="124"/>
      <c r="AS27" s="124"/>
      <c r="AT27" s="124"/>
      <c r="AU27" s="124"/>
      <c r="AV27" s="124"/>
      <c r="AW27" s="124"/>
      <c r="AX27" s="124"/>
      <c r="AY27" s="124"/>
      <c r="AZ27" s="124"/>
    </row>
    <row r="28" spans="1:52">
      <c r="A28" s="37" t="s">
        <v>45</v>
      </c>
      <c r="B28" s="13">
        <v>5.15</v>
      </c>
      <c r="C28" s="30"/>
      <c r="D28" s="116"/>
      <c r="E28" s="38" t="s">
        <v>26</v>
      </c>
      <c r="F28" s="32"/>
      <c r="G28" s="32"/>
      <c r="H28" s="32"/>
      <c r="I28" s="32"/>
      <c r="J28" s="32"/>
      <c r="K28" s="32"/>
      <c r="L28" s="113"/>
      <c r="M28" s="4"/>
      <c r="N28" s="113"/>
      <c r="O28" s="113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1" customFormat="1">
      <c r="A29" s="108" t="s">
        <v>6</v>
      </c>
      <c r="B29" s="102">
        <v>18000</v>
      </c>
      <c r="C29" s="103">
        <f>SUM(F32,G32)</f>
        <v>0</v>
      </c>
      <c r="D29" s="102">
        <f>B29-C29-E29</f>
        <v>18000</v>
      </c>
      <c r="E29" s="102">
        <f>SUM(F29:BE29)</f>
        <v>0</v>
      </c>
      <c r="F29" s="109"/>
      <c r="G29" s="109"/>
      <c r="H29" s="109"/>
      <c r="I29" s="109"/>
      <c r="J29" s="109"/>
      <c r="K29" s="109"/>
      <c r="L29" s="109"/>
      <c r="M29" s="109"/>
      <c r="N29" s="109"/>
      <c r="O29" s="109"/>
      <c r="P29" s="109"/>
      <c r="Q29" s="109"/>
      <c r="R29" s="109"/>
      <c r="S29" s="109"/>
      <c r="T29" s="102"/>
      <c r="U29" s="102"/>
      <c r="V29" s="102"/>
      <c r="W29" s="102"/>
      <c r="X29" s="102"/>
      <c r="Y29" s="102"/>
      <c r="Z29" s="110"/>
      <c r="AA29" s="110"/>
      <c r="AB29" s="110"/>
      <c r="AC29" s="110"/>
      <c r="AD29" s="110"/>
      <c r="AE29" s="110"/>
      <c r="AF29" s="110"/>
      <c r="AG29" s="110"/>
      <c r="AH29" s="110"/>
      <c r="AI29" s="110"/>
      <c r="AJ29" s="110"/>
      <c r="AK29" s="110"/>
      <c r="AL29" s="110"/>
      <c r="AM29" s="110"/>
      <c r="AN29" s="110"/>
      <c r="AO29" s="110"/>
      <c r="AP29" s="110"/>
      <c r="AQ29" s="110"/>
      <c r="AR29" s="110"/>
      <c r="AS29" s="110"/>
      <c r="AT29" s="110"/>
      <c r="AU29" s="110"/>
      <c r="AV29" s="110"/>
      <c r="AW29" s="110"/>
      <c r="AX29" s="110"/>
      <c r="AY29" s="110"/>
      <c r="AZ29" s="110"/>
    </row>
    <row r="30" spans="1:52">
      <c r="A30" s="88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62</v>
      </c>
      <c r="G30" s="32"/>
      <c r="H30" s="13"/>
      <c r="I30" s="32"/>
      <c r="J30" s="32"/>
      <c r="K30" s="32"/>
      <c r="L30" s="113"/>
      <c r="M30" s="113"/>
      <c r="N30" s="113"/>
      <c r="O30" s="113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167000</v>
      </c>
      <c r="C31" s="17">
        <f>SUM(C17,C19,C21,C23,C25,C27,C29)</f>
        <v>20411.269999999997</v>
      </c>
      <c r="D31" s="9">
        <f>SUM(D17,D19,D21,D23,D25,D27,D29)</f>
        <v>146588.73000000001</v>
      </c>
      <c r="E31" s="9">
        <f>SUM(E17,E19,E21,E23,E25,E27,E29)</f>
        <v>0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100"/>
      <c r="D32" s="43"/>
      <c r="E32" s="43"/>
      <c r="F32" s="88">
        <v>0</v>
      </c>
      <c r="G32" s="88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5">
        <v>20000</v>
      </c>
      <c r="B33" s="96" t="s">
        <v>48</v>
      </c>
      <c r="C33" s="2"/>
      <c r="E33" s="2"/>
      <c r="F33" s="52" t="s">
        <v>57</v>
      </c>
      <c r="G33" s="52" t="s">
        <v>58</v>
      </c>
      <c r="H33" s="2"/>
      <c r="I33" s="2"/>
      <c r="J33" s="74" t="s">
        <v>30</v>
      </c>
      <c r="K33" s="77">
        <f>SUM(B14,B31)</f>
        <v>441000</v>
      </c>
      <c r="L33" s="2"/>
      <c r="M33" s="61" t="s">
        <v>33</v>
      </c>
      <c r="N33" s="77">
        <f>SUM(A41,A50,A60)</f>
        <v>226399</v>
      </c>
      <c r="O33" s="2"/>
    </row>
    <row r="34" spans="1:18">
      <c r="G34" s="20"/>
      <c r="H34" s="2"/>
      <c r="I34" s="2"/>
      <c r="J34" s="74" t="s">
        <v>32</v>
      </c>
      <c r="K34" s="76">
        <f>SUM(K33,-K35)</f>
        <v>103800.80000000005</v>
      </c>
      <c r="L34" s="2"/>
      <c r="M34" s="78" t="s">
        <v>34</v>
      </c>
      <c r="N34" s="79">
        <f>SUM(N33,-K34)</f>
        <v>122598.19999999995</v>
      </c>
      <c r="O34" s="166" t="s">
        <v>88</v>
      </c>
      <c r="P34" s="83">
        <v>44000</v>
      </c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4" t="s">
        <v>31</v>
      </c>
      <c r="K35" s="77">
        <f>SUM(D14,D31)</f>
        <v>337199.19999999995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7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8"/>
    </row>
    <row r="38" spans="1:18">
      <c r="A38" s="21">
        <f>SUM(B38:C38)</f>
        <v>20000</v>
      </c>
      <c r="B38" s="23">
        <v>0</v>
      </c>
      <c r="C38" s="44">
        <f>SUM(D38:R38)</f>
        <v>20000</v>
      </c>
      <c r="D38" s="29">
        <v>20000</v>
      </c>
      <c r="E38" s="28"/>
      <c r="F38" s="28"/>
      <c r="G38" s="28"/>
      <c r="H38" s="28"/>
      <c r="I38" s="29"/>
      <c r="J38" s="50"/>
      <c r="K38" s="2"/>
    </row>
    <row r="39" spans="1:18">
      <c r="A39" s="21"/>
      <c r="B39" s="23"/>
      <c r="C39" s="23"/>
      <c r="D39" s="86">
        <v>43297</v>
      </c>
      <c r="E39" s="27"/>
      <c r="F39" s="27"/>
      <c r="G39" s="27"/>
      <c r="H39" s="27"/>
      <c r="I39" s="27"/>
    </row>
    <row r="40" spans="1:18">
      <c r="A40" s="21">
        <f>SUM(B40:C40)</f>
        <v>10000</v>
      </c>
      <c r="B40" s="23">
        <v>0</v>
      </c>
      <c r="C40" s="25">
        <f>SUM(D40:R40)</f>
        <v>10000</v>
      </c>
      <c r="D40" s="28"/>
      <c r="E40" s="28"/>
      <c r="F40" s="28"/>
      <c r="G40" s="160">
        <v>10000</v>
      </c>
      <c r="H40" s="28"/>
      <c r="I40" s="29"/>
    </row>
    <row r="41" spans="1:18">
      <c r="A41" s="19">
        <f>SUM(A36,A38,A40)</f>
        <v>30000</v>
      </c>
      <c r="B41" s="23">
        <f>SUM(B36,B38,B40)</f>
        <v>0</v>
      </c>
      <c r="C41" s="22">
        <f>SUM(C36,C38,C40)</f>
        <v>30000</v>
      </c>
      <c r="D41" s="86"/>
      <c r="E41" s="36"/>
      <c r="F41" s="27"/>
      <c r="G41" s="17"/>
      <c r="H41" s="23"/>
      <c r="I41" s="24"/>
      <c r="M41" s="152" t="s">
        <v>60</v>
      </c>
      <c r="P41" s="12"/>
    </row>
    <row r="42" spans="1:18">
      <c r="A42" s="75" t="s">
        <v>39</v>
      </c>
      <c r="D42" s="2"/>
      <c r="E42" s="2"/>
      <c r="F42" s="2"/>
      <c r="G42" s="161" t="s">
        <v>82</v>
      </c>
      <c r="I42" s="2"/>
      <c r="M42" s="12">
        <v>20180328</v>
      </c>
      <c r="N42" s="22">
        <v>170000</v>
      </c>
    </row>
    <row r="43" spans="1:18">
      <c r="A43" s="35" t="s">
        <v>17</v>
      </c>
      <c r="B43" s="39"/>
      <c r="C43" s="23"/>
      <c r="D43" s="50"/>
      <c r="K43" s="94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18">
      <c r="A45" s="21">
        <f>SUM(B45:C45)</f>
        <v>195000</v>
      </c>
      <c r="B45" s="23">
        <v>195000</v>
      </c>
      <c r="C45" s="25">
        <f>SUM(D45:U45)</f>
        <v>0</v>
      </c>
      <c r="D45" s="28"/>
      <c r="E45" s="29"/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1399</v>
      </c>
      <c r="B47" s="23"/>
      <c r="C47" s="25">
        <f>SUM(D47:U47)</f>
        <v>1399</v>
      </c>
      <c r="D47" s="150">
        <v>1399</v>
      </c>
      <c r="E47" s="28"/>
      <c r="F47" s="29"/>
      <c r="G47" s="28"/>
      <c r="H47" s="29"/>
      <c r="I47" s="29"/>
    </row>
    <row r="48" spans="1:18">
      <c r="A48" s="21"/>
      <c r="B48" s="23"/>
      <c r="C48" s="23" t="s">
        <v>61</v>
      </c>
      <c r="D48" s="87">
        <v>43517</v>
      </c>
      <c r="E48" s="27"/>
      <c r="F48" s="27"/>
      <c r="G48" s="27"/>
      <c r="H48" s="27"/>
      <c r="I48" s="27"/>
      <c r="J48" s="74" t="s">
        <v>59</v>
      </c>
      <c r="K48"/>
    </row>
    <row r="49" spans="1:10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10">
      <c r="A50" s="22">
        <f>SUM(A45,A47,A49)</f>
        <v>196399</v>
      </c>
      <c r="B50" s="23">
        <f>SUM(B45,B47,B49)</f>
        <v>195000</v>
      </c>
      <c r="C50" s="23">
        <f>SUM(C45,C47,C49)</f>
        <v>1399</v>
      </c>
      <c r="D50" s="27"/>
      <c r="E50" s="27"/>
      <c r="F50" s="27"/>
      <c r="G50" s="27"/>
      <c r="H50" s="27"/>
      <c r="I50" s="27"/>
    </row>
    <row r="53" spans="1:10">
      <c r="A53" s="35" t="s">
        <v>21</v>
      </c>
      <c r="B53" s="61"/>
    </row>
    <row r="54" spans="1:10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10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10">
      <c r="A56" s="21"/>
      <c r="B56" s="23"/>
      <c r="C56" s="23"/>
      <c r="D56" s="27"/>
      <c r="E56" s="27"/>
      <c r="F56" s="27"/>
      <c r="G56" s="27"/>
      <c r="H56" s="27"/>
      <c r="I56" s="27"/>
    </row>
    <row r="57" spans="1:10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10">
      <c r="A58" s="21"/>
      <c r="B58" s="23"/>
      <c r="C58" s="23"/>
      <c r="D58" s="27"/>
      <c r="E58" s="27"/>
      <c r="F58" s="27"/>
      <c r="G58" s="27"/>
      <c r="H58" s="27"/>
      <c r="I58" s="155"/>
      <c r="J58" s="50"/>
    </row>
    <row r="59" spans="1:10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10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10">
      <c r="A62" s="89" t="s">
        <v>37</v>
      </c>
      <c r="B62" s="83" t="s">
        <v>38</v>
      </c>
      <c r="C62" s="74"/>
      <c r="E62" s="22"/>
      <c r="F62" s="22"/>
      <c r="G62" s="22"/>
      <c r="H62" s="22"/>
      <c r="I62" s="22"/>
    </row>
    <row r="63" spans="1:10">
      <c r="A63" s="89"/>
      <c r="B63" s="90">
        <v>42990</v>
      </c>
      <c r="C63" s="74"/>
      <c r="E63" s="22"/>
      <c r="F63" s="22"/>
      <c r="G63" s="22"/>
      <c r="H63" s="22"/>
      <c r="I63" s="22"/>
    </row>
    <row r="64" spans="1:10">
      <c r="A64" s="89"/>
      <c r="B64" s="74"/>
    </row>
    <row r="66" spans="3:3" s="153" customFormat="1"/>
    <row r="69" spans="3:3">
      <c r="C69"/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63" activeCellId="1" sqref="G59 D63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69"/>
  <sheetViews>
    <sheetView zoomScaleNormal="100" workbookViewId="0">
      <pane ySplit="1" topLeftCell="A2" activePane="bottomLeft" state="frozen"/>
      <selection pane="bottomLeft" activeCell="K49" sqref="K49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2.62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11.625" style="1" customWidth="1"/>
    <col min="15" max="15" width="10.625" style="1" customWidth="1"/>
    <col min="16" max="16" width="10" style="1" customWidth="1"/>
    <col min="17" max="24" width="9.625" style="1" bestFit="1" customWidth="1"/>
    <col min="25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6" customFormat="1">
      <c r="A3" s="101" t="s">
        <v>80</v>
      </c>
      <c r="B3" s="102">
        <v>25000</v>
      </c>
      <c r="C3" s="103">
        <v>2637.6</v>
      </c>
      <c r="D3" s="102">
        <f>B3-C3-E3</f>
        <v>22362.400000000001</v>
      </c>
      <c r="E3" s="103">
        <f>SUM(F3:BE3)</f>
        <v>0</v>
      </c>
      <c r="F3" s="104"/>
      <c r="G3" s="104"/>
      <c r="H3" s="104"/>
      <c r="I3" s="104"/>
      <c r="J3" s="104"/>
      <c r="K3" s="104"/>
      <c r="L3" s="104"/>
      <c r="M3" s="107"/>
      <c r="N3" s="104"/>
      <c r="O3" s="104"/>
      <c r="P3" s="104"/>
      <c r="Q3" s="104"/>
      <c r="R3" s="104"/>
      <c r="S3" s="104"/>
      <c r="T3" s="104"/>
      <c r="U3" s="104"/>
      <c r="V3" s="104"/>
      <c r="W3" s="104"/>
      <c r="X3" s="104"/>
      <c r="Y3" s="104"/>
      <c r="Z3" s="104"/>
      <c r="AA3" s="104"/>
      <c r="AB3" s="104"/>
      <c r="AC3" s="104"/>
      <c r="AD3" s="104"/>
      <c r="AE3" s="104"/>
      <c r="AF3" s="104"/>
      <c r="AG3" s="104"/>
      <c r="AH3" s="104"/>
      <c r="AI3" s="105"/>
      <c r="AJ3" s="105"/>
      <c r="AK3" s="105"/>
      <c r="AL3" s="105"/>
      <c r="AM3" s="105"/>
      <c r="AN3" s="105"/>
      <c r="AO3" s="105"/>
      <c r="AP3" s="105"/>
      <c r="AQ3" s="105"/>
      <c r="AR3" s="105"/>
      <c r="AS3" s="105"/>
      <c r="AT3" s="105"/>
      <c r="AU3" s="105"/>
      <c r="AV3" s="105"/>
      <c r="AW3" s="105"/>
      <c r="AX3" s="105"/>
      <c r="AY3" s="105"/>
      <c r="AZ3" s="105"/>
    </row>
    <row r="4" spans="1:52">
      <c r="A4" s="13">
        <v>25</v>
      </c>
      <c r="B4" s="82">
        <v>7.25</v>
      </c>
      <c r="C4" s="4"/>
      <c r="D4" s="4"/>
      <c r="E4" s="4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6" customFormat="1">
      <c r="A5" s="101" t="s">
        <v>9</v>
      </c>
      <c r="B5" s="163">
        <v>148000</v>
      </c>
      <c r="C5" s="164"/>
      <c r="D5" s="102">
        <f>B5-C5-E5</f>
        <v>141421.78</v>
      </c>
      <c r="E5" s="103">
        <f>SUM(F5:BE5)</f>
        <v>6578.22</v>
      </c>
      <c r="F5" s="104">
        <v>330</v>
      </c>
      <c r="G5" s="104">
        <v>326</v>
      </c>
      <c r="H5" s="104">
        <v>310</v>
      </c>
      <c r="I5" s="104">
        <v>600</v>
      </c>
      <c r="J5" s="104">
        <v>311</v>
      </c>
      <c r="K5" s="104">
        <v>305</v>
      </c>
      <c r="L5" s="104">
        <v>306</v>
      </c>
      <c r="M5" s="104">
        <v>321.2</v>
      </c>
      <c r="N5" s="104">
        <v>453.2</v>
      </c>
      <c r="O5" s="104">
        <v>2699</v>
      </c>
      <c r="P5" s="104">
        <v>9.02</v>
      </c>
      <c r="Q5" s="104">
        <v>149.80000000000001</v>
      </c>
      <c r="R5" s="104">
        <v>19</v>
      </c>
      <c r="S5" s="104">
        <v>49</v>
      </c>
      <c r="T5" s="104">
        <v>195</v>
      </c>
      <c r="U5" s="104">
        <v>195</v>
      </c>
      <c r="V5" s="104"/>
      <c r="W5" s="104"/>
      <c r="X5" s="104"/>
      <c r="Y5" s="104"/>
      <c r="Z5" s="104"/>
      <c r="AA5" s="104"/>
      <c r="AB5" s="104"/>
      <c r="AC5" s="104"/>
      <c r="AD5" s="104"/>
      <c r="AE5" s="104"/>
      <c r="AF5" s="104"/>
      <c r="AG5" s="104"/>
      <c r="AH5" s="104"/>
      <c r="AI5" s="105"/>
      <c r="AJ5" s="105"/>
      <c r="AK5" s="105"/>
      <c r="AL5" s="105"/>
      <c r="AM5" s="105"/>
      <c r="AN5" s="105"/>
      <c r="AO5" s="105"/>
      <c r="AP5" s="105"/>
      <c r="AQ5" s="105"/>
      <c r="AR5" s="105"/>
      <c r="AS5" s="105"/>
      <c r="AT5" s="105"/>
      <c r="AU5" s="105"/>
      <c r="AV5" s="105"/>
      <c r="AW5" s="105"/>
      <c r="AX5" s="105"/>
      <c r="AY5" s="105"/>
      <c r="AZ5" s="105"/>
    </row>
    <row r="6" spans="1:52">
      <c r="A6" s="13">
        <v>29</v>
      </c>
      <c r="B6" s="165" t="s">
        <v>87</v>
      </c>
      <c r="C6" s="163" t="s">
        <v>86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8" customFormat="1">
      <c r="A7" s="143" t="s">
        <v>10</v>
      </c>
      <c r="B7" s="121">
        <v>63000</v>
      </c>
      <c r="C7" s="122"/>
      <c r="D7" s="121">
        <f>B7-C7-E7</f>
        <v>5984.93</v>
      </c>
      <c r="E7" s="122">
        <f>SUM(F7:BE7)</f>
        <v>57015.07</v>
      </c>
      <c r="F7" s="144">
        <v>3414.18</v>
      </c>
      <c r="G7" s="145">
        <v>3568</v>
      </c>
      <c r="H7" s="144">
        <v>8367</v>
      </c>
      <c r="I7" s="145">
        <v>865</v>
      </c>
      <c r="J7" s="145">
        <v>4368</v>
      </c>
      <c r="K7" s="145">
        <v>532</v>
      </c>
      <c r="L7" s="145">
        <v>7836</v>
      </c>
      <c r="M7" s="145">
        <v>3695</v>
      </c>
      <c r="N7" s="145">
        <v>330</v>
      </c>
      <c r="O7" s="145">
        <v>2999</v>
      </c>
      <c r="P7" s="144">
        <v>2699</v>
      </c>
      <c r="Q7" s="144">
        <v>6892.5</v>
      </c>
      <c r="R7" s="144">
        <v>1732</v>
      </c>
      <c r="S7" s="144">
        <v>1734</v>
      </c>
      <c r="T7" s="144">
        <v>7983.39</v>
      </c>
      <c r="U7" s="144"/>
      <c r="V7" s="144"/>
      <c r="W7" s="144"/>
      <c r="X7" s="144"/>
      <c r="Y7" s="144"/>
      <c r="Z7" s="146"/>
      <c r="AA7" s="147"/>
      <c r="AB7" s="147"/>
      <c r="AC7" s="147"/>
      <c r="AD7" s="147"/>
      <c r="AE7" s="147"/>
      <c r="AF7" s="147"/>
      <c r="AG7" s="147"/>
      <c r="AH7" s="147"/>
      <c r="AI7" s="147"/>
      <c r="AJ7" s="147"/>
      <c r="AK7" s="147"/>
      <c r="AL7" s="147"/>
      <c r="AM7" s="147"/>
      <c r="AN7" s="147"/>
      <c r="AO7" s="147"/>
      <c r="AP7" s="147"/>
      <c r="AQ7" s="147"/>
      <c r="AR7" s="147"/>
      <c r="AS7" s="147"/>
      <c r="AT7" s="147"/>
      <c r="AU7" s="147"/>
      <c r="AV7" s="147"/>
      <c r="AW7" s="147"/>
      <c r="AX7" s="147"/>
      <c r="AY7" s="147"/>
      <c r="AZ7" s="147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 t="s">
        <v>85</v>
      </c>
      <c r="P8" s="32" t="s">
        <v>85</v>
      </c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1" customFormat="1">
      <c r="A9" s="159" t="s">
        <v>65</v>
      </c>
      <c r="B9" s="138">
        <v>21000</v>
      </c>
      <c r="C9" s="157"/>
      <c r="D9" s="139">
        <f>B9-C9-E9</f>
        <v>12652.43</v>
      </c>
      <c r="E9" s="139">
        <f>SUM(F9:BE9)</f>
        <v>8347.57</v>
      </c>
      <c r="F9" s="140">
        <v>1263.2</v>
      </c>
      <c r="G9" s="140">
        <v>612.5</v>
      </c>
      <c r="H9" s="140">
        <v>520</v>
      </c>
      <c r="I9" s="140">
        <v>120</v>
      </c>
      <c r="J9" s="140">
        <v>223.8</v>
      </c>
      <c r="K9" s="140">
        <v>532</v>
      </c>
      <c r="L9" s="140">
        <v>2699</v>
      </c>
      <c r="M9" s="140">
        <v>167</v>
      </c>
      <c r="N9" s="140">
        <v>1734</v>
      </c>
      <c r="O9" s="140">
        <v>476.07</v>
      </c>
      <c r="P9" s="140"/>
      <c r="Q9" s="140"/>
      <c r="R9" s="140"/>
      <c r="S9" s="140"/>
      <c r="T9" s="140"/>
      <c r="U9" s="140"/>
      <c r="V9" s="140"/>
      <c r="W9" s="140"/>
      <c r="X9" s="140"/>
      <c r="Y9" s="140"/>
      <c r="Z9" s="149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6" t="s">
        <v>75</v>
      </c>
      <c r="B10" s="82"/>
      <c r="C10" s="51">
        <v>9644</v>
      </c>
      <c r="D10" s="13"/>
      <c r="E10" s="4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1" customFormat="1">
      <c r="A11" s="108" t="s">
        <v>11</v>
      </c>
      <c r="B11" s="102">
        <v>17000</v>
      </c>
      <c r="C11" s="102"/>
      <c r="D11" s="102">
        <f>B11-C11-E11</f>
        <v>15555.5</v>
      </c>
      <c r="E11" s="103">
        <f>SUM(F11:BE11)</f>
        <v>1444.5</v>
      </c>
      <c r="F11" s="104">
        <v>350</v>
      </c>
      <c r="G11" s="109">
        <v>622.5</v>
      </c>
      <c r="H11" s="109">
        <v>352</v>
      </c>
      <c r="I11" s="109">
        <v>120</v>
      </c>
      <c r="J11" s="109"/>
      <c r="K11" s="109"/>
      <c r="L11" s="109"/>
      <c r="M11" s="109"/>
      <c r="N11" s="109"/>
      <c r="O11" s="109"/>
      <c r="P11" s="109"/>
      <c r="Q11" s="109"/>
      <c r="R11" s="109"/>
      <c r="S11" s="109"/>
      <c r="T11" s="109"/>
      <c r="U11" s="109"/>
      <c r="V11" s="109"/>
      <c r="W11" s="109"/>
      <c r="X11" s="109"/>
      <c r="Y11" s="109"/>
      <c r="Z11" s="109"/>
      <c r="AA11" s="109"/>
      <c r="AB11" s="109"/>
      <c r="AC11" s="109"/>
      <c r="AD11" s="109"/>
      <c r="AE11" s="109"/>
      <c r="AF11" s="110"/>
      <c r="AG11" s="110"/>
      <c r="AH11" s="110"/>
      <c r="AI11" s="110"/>
      <c r="AJ11" s="110"/>
      <c r="AK11" s="110"/>
      <c r="AL11" s="110"/>
      <c r="AM11" s="110"/>
      <c r="AN11" s="110"/>
      <c r="AO11" s="110"/>
      <c r="AP11" s="110"/>
      <c r="AQ11" s="110"/>
      <c r="AR11" s="110"/>
      <c r="AS11" s="110"/>
      <c r="AT11" s="110"/>
      <c r="AU11" s="110"/>
      <c r="AV11" s="110"/>
      <c r="AW11" s="110"/>
      <c r="AX11" s="110"/>
      <c r="AY11" s="110"/>
      <c r="AZ11" s="110"/>
    </row>
    <row r="12" spans="1:52" s="65" customFormat="1">
      <c r="A12" s="13">
        <v>30</v>
      </c>
      <c r="B12" s="82"/>
      <c r="C12" s="62"/>
      <c r="D12" s="63"/>
      <c r="E12" s="63"/>
      <c r="F12" s="32"/>
      <c r="G12" s="32"/>
      <c r="H12" s="63"/>
      <c r="I12" s="32"/>
      <c r="J12" s="32"/>
      <c r="K12" s="63"/>
      <c r="L12" s="63"/>
      <c r="M12" s="63"/>
      <c r="N12" s="63"/>
      <c r="O12" s="63"/>
      <c r="P12" s="63"/>
      <c r="Q12" s="63"/>
      <c r="R12" s="63"/>
      <c r="S12" s="63"/>
      <c r="T12" s="63"/>
      <c r="U12" s="63"/>
      <c r="V12" s="63"/>
      <c r="W12" s="63"/>
      <c r="X12" s="63"/>
      <c r="Y12" s="63"/>
      <c r="Z12" s="63"/>
      <c r="AA12" s="63"/>
      <c r="AB12" s="63"/>
      <c r="AC12" s="64"/>
      <c r="AD12" s="64"/>
      <c r="AE12" s="64"/>
      <c r="AF12" s="64"/>
      <c r="AG12" s="64"/>
      <c r="AH12" s="64"/>
      <c r="AI12" s="64"/>
      <c r="AJ12" s="64"/>
      <c r="AK12" s="64"/>
      <c r="AL12" s="64"/>
      <c r="AM12" s="64"/>
      <c r="AN12" s="64"/>
      <c r="AO12" s="64"/>
      <c r="AP12" s="64"/>
      <c r="AQ12" s="64"/>
      <c r="AR12" s="64"/>
      <c r="AS12" s="64"/>
      <c r="AT12" s="64"/>
      <c r="AU12" s="64"/>
      <c r="AV12" s="64"/>
      <c r="AW12" s="64"/>
      <c r="AX12" s="64"/>
      <c r="AY12" s="64"/>
      <c r="AZ12" s="64"/>
    </row>
    <row r="13" spans="1:52" s="72" customFormat="1">
      <c r="A13" s="67" t="s">
        <v>23</v>
      </c>
      <c r="B13" s="68">
        <v>0</v>
      </c>
      <c r="C13" s="68"/>
      <c r="D13" s="68">
        <f>B13-C13-E13</f>
        <v>0</v>
      </c>
      <c r="E13" s="69">
        <f>SUM(F13:BE13)</f>
        <v>0</v>
      </c>
      <c r="F13" s="70"/>
      <c r="G13" s="70"/>
      <c r="H13" s="70"/>
      <c r="I13" s="70"/>
      <c r="J13" s="70"/>
      <c r="K13" s="70"/>
      <c r="L13" s="70"/>
      <c r="M13" s="70"/>
      <c r="N13" s="70"/>
      <c r="O13" s="70"/>
      <c r="P13" s="70"/>
      <c r="Q13" s="70"/>
      <c r="R13" s="70"/>
      <c r="S13" s="70"/>
      <c r="T13" s="70"/>
      <c r="U13" s="70"/>
      <c r="V13" s="70"/>
      <c r="W13" s="70"/>
      <c r="X13" s="70"/>
      <c r="Y13" s="70"/>
      <c r="Z13" s="7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274000</v>
      </c>
      <c r="C14" s="66">
        <f>SUM(C3,C5,C7,C9,C11,C13)</f>
        <v>2637.6</v>
      </c>
      <c r="D14" s="6">
        <f>SUM(D3,D5,D7,D9,D11,D13)</f>
        <v>197977.03999999998</v>
      </c>
      <c r="E14" s="6">
        <f>SUM(E3,E5,E7,E9,E11,E13)</f>
        <v>73385.36</v>
      </c>
      <c r="F14" s="6"/>
      <c r="G14" s="99"/>
      <c r="H14" s="99"/>
      <c r="I14" s="99"/>
      <c r="J14" s="99"/>
      <c r="K14" s="99"/>
      <c r="L14" s="99"/>
      <c r="M14" s="99"/>
      <c r="N14" s="99"/>
      <c r="O14" s="99"/>
      <c r="P14" s="99"/>
      <c r="Q14" s="99"/>
      <c r="R14" s="99"/>
      <c r="S14" s="99"/>
      <c r="T14" s="99"/>
      <c r="U14" s="99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9" customFormat="1">
      <c r="A15" s="53" t="s">
        <v>19</v>
      </c>
      <c r="B15" s="54">
        <v>30000</v>
      </c>
      <c r="C15" s="55"/>
      <c r="D15" s="55">
        <f>B15-C15-E15</f>
        <v>30000</v>
      </c>
      <c r="E15" s="55">
        <f>SUM(F15:BE15)</f>
        <v>0</v>
      </c>
      <c r="F15" s="56"/>
      <c r="G15" s="81"/>
      <c r="H15" s="81"/>
      <c r="I15" s="81"/>
      <c r="J15" s="81"/>
      <c r="K15" s="81"/>
      <c r="L15" s="81"/>
      <c r="M15" s="81"/>
      <c r="N15" s="81"/>
      <c r="O15" s="81"/>
      <c r="P15" s="81"/>
      <c r="Q15" s="56"/>
      <c r="R15" s="56"/>
      <c r="S15" s="56"/>
      <c r="T15" s="56"/>
      <c r="U15" s="56"/>
      <c r="V15" s="57"/>
      <c r="W15" s="57"/>
      <c r="X15" s="56"/>
      <c r="Y15" s="56"/>
      <c r="Z15" s="58"/>
      <c r="AA15" s="58"/>
      <c r="AB15" s="58"/>
      <c r="AC15" s="58"/>
      <c r="AD15" s="58"/>
      <c r="AE15" s="58"/>
      <c r="AF15" s="58"/>
      <c r="AG15" s="58"/>
      <c r="AH15" s="58"/>
      <c r="AI15" s="58"/>
      <c r="AJ15" s="58"/>
      <c r="AK15" s="58"/>
      <c r="AL15" s="58"/>
      <c r="AM15" s="58"/>
      <c r="AN15" s="58"/>
      <c r="AO15" s="58"/>
      <c r="AP15" s="58"/>
      <c r="AQ15" s="58"/>
      <c r="AR15" s="58"/>
      <c r="AS15" s="58"/>
      <c r="AT15" s="58"/>
      <c r="AU15" s="58"/>
      <c r="AV15" s="58"/>
      <c r="AW15" s="58"/>
      <c r="AX15" s="58"/>
      <c r="AY15" s="58"/>
      <c r="AZ15" s="58"/>
    </row>
    <row r="16" spans="1:52" s="59" customFormat="1">
      <c r="A16" s="53" t="s">
        <v>20</v>
      </c>
      <c r="B16" s="54">
        <v>14</v>
      </c>
      <c r="C16" s="60"/>
      <c r="D16" s="60"/>
      <c r="E16" s="60"/>
      <c r="F16" s="54"/>
      <c r="G16" s="81"/>
      <c r="H16" s="81"/>
      <c r="I16" s="81"/>
      <c r="J16" s="81"/>
      <c r="K16" s="84"/>
      <c r="L16" s="85"/>
      <c r="M16" s="81"/>
      <c r="N16" s="80"/>
      <c r="O16" s="81"/>
      <c r="P16" s="81"/>
      <c r="Q16" s="54"/>
      <c r="R16" s="56"/>
      <c r="S16" s="56"/>
      <c r="T16" s="56"/>
      <c r="U16" s="56"/>
      <c r="V16" s="56"/>
      <c r="W16" s="56"/>
      <c r="X16" s="56"/>
      <c r="Y16" s="56"/>
      <c r="Z16" s="58"/>
      <c r="AA16" s="58"/>
      <c r="AB16" s="58"/>
      <c r="AC16" s="58"/>
      <c r="AD16" s="58"/>
      <c r="AE16" s="58"/>
      <c r="AF16" s="58"/>
      <c r="AG16" s="58"/>
      <c r="AH16" s="58"/>
      <c r="AI16" s="58"/>
      <c r="AJ16" s="58"/>
      <c r="AK16" s="58"/>
      <c r="AL16" s="58"/>
      <c r="AM16" s="58"/>
      <c r="AN16" s="58"/>
      <c r="AO16" s="58"/>
      <c r="AP16" s="58"/>
      <c r="AQ16" s="58"/>
      <c r="AR16" s="58"/>
      <c r="AS16" s="58"/>
      <c r="AT16" s="58"/>
      <c r="AU16" s="58"/>
      <c r="AV16" s="58"/>
      <c r="AW16" s="58"/>
      <c r="AX16" s="58"/>
      <c r="AY16" s="58"/>
      <c r="AZ16" s="58"/>
    </row>
    <row r="17" spans="1:52" s="111" customFormat="1">
      <c r="A17" s="108" t="s">
        <v>51</v>
      </c>
      <c r="B17" s="102">
        <v>27000</v>
      </c>
      <c r="C17" s="103">
        <f>SUM(D18,E18)</f>
        <v>2890.62</v>
      </c>
      <c r="D17" s="112">
        <f>B17-C17-E17</f>
        <v>21467.98</v>
      </c>
      <c r="E17" s="102">
        <f>SUM(F17:BE17)</f>
        <v>2641.4</v>
      </c>
      <c r="F17" s="109">
        <v>20</v>
      </c>
      <c r="G17" s="109">
        <v>532</v>
      </c>
      <c r="H17" s="109">
        <v>35.200000000000003</v>
      </c>
      <c r="I17" s="109">
        <v>32</v>
      </c>
      <c r="J17" s="109">
        <v>20</v>
      </c>
      <c r="K17" s="109">
        <v>15</v>
      </c>
      <c r="L17" s="109">
        <v>21</v>
      </c>
      <c r="M17" s="109">
        <v>10</v>
      </c>
      <c r="N17" s="109">
        <v>26.2</v>
      </c>
      <c r="O17" s="109">
        <v>1930</v>
      </c>
      <c r="P17" s="104"/>
      <c r="Q17" s="109"/>
      <c r="R17" s="109"/>
      <c r="S17" s="109"/>
      <c r="T17" s="102"/>
      <c r="U17" s="102"/>
      <c r="V17" s="102"/>
      <c r="W17" s="102"/>
      <c r="X17" s="102"/>
      <c r="Y17" s="102"/>
      <c r="Z17" s="110"/>
      <c r="AA17" s="110"/>
      <c r="AB17" s="110"/>
      <c r="AC17" s="110"/>
      <c r="AD17" s="110"/>
      <c r="AE17" s="110"/>
      <c r="AF17" s="110"/>
      <c r="AG17" s="110"/>
      <c r="AH17" s="110"/>
      <c r="AI17" s="110"/>
      <c r="AJ17" s="110"/>
      <c r="AK17" s="110"/>
      <c r="AL17" s="110"/>
      <c r="AM17" s="110"/>
      <c r="AN17" s="110"/>
      <c r="AO17" s="110"/>
      <c r="AP17" s="110"/>
      <c r="AQ17" s="110"/>
      <c r="AR17" s="110"/>
      <c r="AS17" s="110"/>
      <c r="AT17" s="110"/>
      <c r="AU17" s="110"/>
      <c r="AV17" s="110"/>
      <c r="AW17" s="110"/>
      <c r="AX17" s="110"/>
      <c r="AY17" s="110"/>
      <c r="AZ17" s="110"/>
    </row>
    <row r="18" spans="1:52">
      <c r="A18" s="19" t="s">
        <v>36</v>
      </c>
      <c r="B18" s="30">
        <v>7.16</v>
      </c>
      <c r="C18" s="4"/>
      <c r="D18" s="88">
        <v>619.66</v>
      </c>
      <c r="E18" s="88">
        <v>2270.96</v>
      </c>
      <c r="F18" s="32">
        <v>1</v>
      </c>
      <c r="G18" s="32">
        <v>2</v>
      </c>
      <c r="H18" s="32">
        <v>3</v>
      </c>
      <c r="I18" s="32">
        <v>4</v>
      </c>
      <c r="J18" s="32">
        <v>5</v>
      </c>
      <c r="K18" s="32">
        <v>6</v>
      </c>
      <c r="L18" s="32">
        <v>7</v>
      </c>
      <c r="M18" s="32">
        <v>8</v>
      </c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9" customFormat="1">
      <c r="A19" s="114" t="s">
        <v>7</v>
      </c>
      <c r="B19" s="115">
        <v>31000</v>
      </c>
      <c r="C19" s="151">
        <v>3143.5</v>
      </c>
      <c r="D19" s="116">
        <f>B19-C19-E19</f>
        <v>25266.400000000001</v>
      </c>
      <c r="E19" s="115">
        <f>SUM(F19:BE19)</f>
        <v>2590.1</v>
      </c>
      <c r="F19" s="117">
        <v>1000</v>
      </c>
      <c r="G19" s="117">
        <v>632</v>
      </c>
      <c r="H19" s="117">
        <v>223.6</v>
      </c>
      <c r="I19" s="117">
        <v>336</v>
      </c>
      <c r="J19" s="117">
        <v>236.5</v>
      </c>
      <c r="K19" s="117">
        <v>162</v>
      </c>
      <c r="L19" s="117"/>
      <c r="M19" s="117"/>
      <c r="N19" s="117"/>
      <c r="O19" s="117"/>
      <c r="P19" s="117"/>
      <c r="Q19" s="117"/>
      <c r="R19" s="117"/>
      <c r="S19" s="117"/>
      <c r="T19" s="117"/>
      <c r="U19" s="117"/>
      <c r="V19" s="115"/>
      <c r="W19" s="115"/>
      <c r="X19" s="115"/>
      <c r="Y19" s="115"/>
      <c r="Z19" s="118"/>
      <c r="AA19" s="118"/>
      <c r="AB19" s="118"/>
      <c r="AC19" s="118"/>
      <c r="AD19" s="118"/>
      <c r="AE19" s="118"/>
      <c r="AF19" s="118"/>
      <c r="AG19" s="118"/>
      <c r="AH19" s="118"/>
      <c r="AI19" s="118"/>
      <c r="AJ19" s="118"/>
      <c r="AK19" s="118"/>
      <c r="AL19" s="118"/>
      <c r="AM19" s="118"/>
      <c r="AN19" s="118"/>
      <c r="AO19" s="118"/>
      <c r="AP19" s="118"/>
      <c r="AQ19" s="118"/>
      <c r="AR19" s="118"/>
      <c r="AS19" s="118"/>
      <c r="AT19" s="118"/>
      <c r="AU19" s="118"/>
      <c r="AV19" s="118"/>
      <c r="AW19" s="118"/>
      <c r="AX19" s="118"/>
      <c r="AY19" s="118"/>
      <c r="AZ19" s="118"/>
    </row>
    <row r="20" spans="1:52">
      <c r="A20" s="19" t="s">
        <v>29</v>
      </c>
      <c r="B20" s="13">
        <v>7.13</v>
      </c>
      <c r="C20" s="18"/>
      <c r="D20" s="4"/>
      <c r="E20" s="38" t="s">
        <v>90</v>
      </c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6" customFormat="1">
      <c r="A21" s="101" t="s">
        <v>53</v>
      </c>
      <c r="B21" s="102">
        <v>70000</v>
      </c>
      <c r="C21" s="103">
        <v>971.58</v>
      </c>
      <c r="D21" s="103">
        <f>B21-C21-E21</f>
        <v>66239.42</v>
      </c>
      <c r="E21" s="103">
        <f>SUM(F21:BE21)</f>
        <v>2789</v>
      </c>
      <c r="F21" s="104">
        <v>2699</v>
      </c>
      <c r="G21" s="107">
        <v>90</v>
      </c>
      <c r="H21" s="107"/>
      <c r="I21" s="107"/>
      <c r="J21" s="107"/>
      <c r="K21" s="107"/>
      <c r="L21" s="107"/>
      <c r="M21" s="107"/>
      <c r="N21" s="107"/>
      <c r="O21" s="107"/>
      <c r="P21" s="107"/>
      <c r="Q21" s="107"/>
      <c r="R21" s="103"/>
      <c r="S21" s="103"/>
      <c r="T21" s="103"/>
      <c r="U21" s="103"/>
      <c r="V21" s="103"/>
      <c r="W21" s="103"/>
      <c r="X21" s="103"/>
      <c r="Y21" s="103"/>
      <c r="Z21" s="105"/>
      <c r="AA21" s="105"/>
      <c r="AB21" s="105"/>
      <c r="AC21" s="105"/>
      <c r="AD21" s="105"/>
      <c r="AE21" s="105"/>
      <c r="AF21" s="105"/>
      <c r="AG21" s="105"/>
      <c r="AH21" s="105"/>
      <c r="AI21" s="105"/>
      <c r="AJ21" s="105"/>
      <c r="AK21" s="105"/>
      <c r="AL21" s="105"/>
      <c r="AM21" s="105"/>
      <c r="AN21" s="105"/>
      <c r="AO21" s="105"/>
      <c r="AP21" s="105"/>
      <c r="AQ21" s="105"/>
      <c r="AR21" s="105"/>
      <c r="AS21" s="105"/>
      <c r="AT21" s="105"/>
      <c r="AU21" s="105"/>
      <c r="AV21" s="105"/>
      <c r="AW21" s="105"/>
      <c r="AX21" s="105"/>
      <c r="AY21" s="105"/>
      <c r="AZ21" s="105"/>
    </row>
    <row r="22" spans="1:52" s="2" customFormat="1">
      <c r="A22" s="88"/>
      <c r="B22" s="30">
        <v>6.13</v>
      </c>
      <c r="C22" s="51">
        <v>7280</v>
      </c>
      <c r="D22" s="3"/>
      <c r="E22" s="3"/>
      <c r="F22" s="32"/>
      <c r="G22" s="32"/>
      <c r="H22" s="31"/>
      <c r="I22" s="31"/>
      <c r="J22" s="31"/>
      <c r="K22" s="45"/>
      <c r="L22" s="45"/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30" customFormat="1">
      <c r="A23" s="126" t="s">
        <v>8</v>
      </c>
      <c r="B23" s="127">
        <v>13000</v>
      </c>
      <c r="C23" s="128">
        <v>6968.67</v>
      </c>
      <c r="D23" s="127">
        <f>B23-C23-E23</f>
        <v>6002.33</v>
      </c>
      <c r="E23" s="128">
        <f>SUM(F23:BE23)</f>
        <v>29</v>
      </c>
      <c r="F23" s="129">
        <v>29</v>
      </c>
      <c r="G23" s="129"/>
      <c r="H23" s="129"/>
      <c r="I23" s="129"/>
      <c r="J23" s="129"/>
      <c r="K23" s="129"/>
      <c r="L23" s="129"/>
      <c r="M23" s="129"/>
      <c r="N23" s="129"/>
      <c r="O23" s="129"/>
      <c r="P23" s="129"/>
      <c r="Q23" s="129"/>
      <c r="R23" s="129"/>
      <c r="S23" s="129"/>
      <c r="T23" s="127"/>
      <c r="U23" s="127"/>
      <c r="V23" s="127"/>
      <c r="W23" s="127"/>
      <c r="X23" s="127"/>
      <c r="Y23" s="127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6.13</v>
      </c>
      <c r="C24" s="4"/>
      <c r="D24" s="4"/>
      <c r="E24" s="4"/>
      <c r="F24" s="32"/>
      <c r="G24" s="32"/>
      <c r="H24" s="32"/>
      <c r="I24" s="63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6" customFormat="1">
      <c r="A25" s="131" t="s">
        <v>5</v>
      </c>
      <c r="B25" s="132">
        <v>43000</v>
      </c>
      <c r="C25" s="133">
        <v>2123.5</v>
      </c>
      <c r="D25" s="132">
        <f>B25-C25-E25</f>
        <v>38782.5</v>
      </c>
      <c r="E25" s="132">
        <f>SUM(F25:BE25)</f>
        <v>2094</v>
      </c>
      <c r="F25" s="134">
        <v>1000</v>
      </c>
      <c r="G25" s="134">
        <v>528</v>
      </c>
      <c r="H25" s="134">
        <v>236</v>
      </c>
      <c r="I25" s="134">
        <v>330</v>
      </c>
      <c r="J25" s="134"/>
      <c r="K25" s="134"/>
      <c r="L25" s="134"/>
      <c r="M25" s="134"/>
      <c r="N25" s="134"/>
      <c r="O25" s="134"/>
      <c r="P25" s="134"/>
      <c r="Q25" s="134"/>
      <c r="R25" s="134"/>
      <c r="S25" s="134"/>
      <c r="T25" s="134"/>
      <c r="U25" s="132"/>
      <c r="V25" s="132"/>
      <c r="W25" s="132"/>
      <c r="X25" s="132"/>
      <c r="Y25" s="132"/>
      <c r="Z25" s="135"/>
      <c r="AA25" s="135"/>
      <c r="AB25" s="135"/>
      <c r="AC25" s="135"/>
      <c r="AD25" s="135"/>
      <c r="AE25" s="135"/>
      <c r="AF25" s="135"/>
      <c r="AG25" s="135"/>
      <c r="AH25" s="135"/>
      <c r="AI25" s="135"/>
      <c r="AJ25" s="135"/>
      <c r="AK25" s="135"/>
      <c r="AL25" s="135"/>
      <c r="AM25" s="135"/>
      <c r="AN25" s="135"/>
      <c r="AO25" s="135"/>
      <c r="AP25" s="135"/>
      <c r="AQ25" s="135"/>
      <c r="AR25" s="135"/>
      <c r="AS25" s="135"/>
      <c r="AT25" s="135"/>
      <c r="AU25" s="135"/>
      <c r="AV25" s="135"/>
      <c r="AW25" s="135"/>
      <c r="AX25" s="135"/>
      <c r="AY25" s="135"/>
      <c r="AZ25" s="135"/>
    </row>
    <row r="26" spans="1:52">
      <c r="A26" s="5"/>
      <c r="B26" s="13">
        <v>5.15</v>
      </c>
      <c r="C26" s="73"/>
      <c r="D26" s="4"/>
      <c r="E26" s="38" t="s">
        <v>91</v>
      </c>
      <c r="F26" s="32"/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5" customFormat="1">
      <c r="A27" s="120" t="s">
        <v>25</v>
      </c>
      <c r="B27" s="142">
        <f>SUM(A33,-B13)</f>
        <v>20000</v>
      </c>
      <c r="C27" s="122">
        <v>4313.3999999999996</v>
      </c>
      <c r="D27" s="121">
        <f>B27-C27-E27</f>
        <v>15686.6</v>
      </c>
      <c r="E27" s="121">
        <f>SUM(F27:BE27)</f>
        <v>0</v>
      </c>
      <c r="F27" s="123"/>
      <c r="G27" s="123"/>
      <c r="H27" s="123"/>
      <c r="I27" s="123"/>
      <c r="J27" s="123"/>
      <c r="K27" s="123"/>
      <c r="L27" s="123"/>
      <c r="M27" s="123"/>
      <c r="N27" s="123"/>
      <c r="O27" s="123"/>
      <c r="P27" s="123"/>
      <c r="Q27" s="123"/>
      <c r="R27" s="123"/>
      <c r="S27" s="123"/>
      <c r="T27" s="123"/>
      <c r="U27" s="121"/>
      <c r="V27" s="121"/>
      <c r="W27" s="121"/>
      <c r="X27" s="121"/>
      <c r="Y27" s="121"/>
      <c r="Z27" s="124"/>
      <c r="AA27" s="124"/>
      <c r="AB27" s="124"/>
      <c r="AC27" s="124"/>
      <c r="AD27" s="124"/>
      <c r="AE27" s="124"/>
      <c r="AF27" s="124"/>
      <c r="AG27" s="124"/>
      <c r="AH27" s="124"/>
      <c r="AI27" s="124"/>
      <c r="AJ27" s="124"/>
      <c r="AK27" s="124"/>
      <c r="AL27" s="124"/>
      <c r="AM27" s="124"/>
      <c r="AN27" s="124"/>
      <c r="AO27" s="124"/>
      <c r="AP27" s="124"/>
      <c r="AQ27" s="124"/>
      <c r="AR27" s="124"/>
      <c r="AS27" s="124"/>
      <c r="AT27" s="124"/>
      <c r="AU27" s="124"/>
      <c r="AV27" s="124"/>
      <c r="AW27" s="124"/>
      <c r="AX27" s="124"/>
      <c r="AY27" s="124"/>
      <c r="AZ27" s="124"/>
    </row>
    <row r="28" spans="1:52">
      <c r="A28" s="37" t="s">
        <v>45</v>
      </c>
      <c r="B28" s="13">
        <v>7.15</v>
      </c>
      <c r="C28" s="30"/>
      <c r="D28" s="116"/>
      <c r="E28" s="38" t="s">
        <v>26</v>
      </c>
      <c r="F28" s="32"/>
      <c r="G28" s="32"/>
      <c r="H28" s="32"/>
      <c r="I28" s="32"/>
      <c r="J28" s="32"/>
      <c r="K28" s="32"/>
      <c r="L28" s="113"/>
      <c r="M28" s="4"/>
      <c r="N28" s="113"/>
      <c r="O28" s="113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1" customFormat="1">
      <c r="A29" s="108" t="s">
        <v>6</v>
      </c>
      <c r="B29" s="102">
        <v>18000</v>
      </c>
      <c r="C29" s="103">
        <f>SUM(F32,G32)</f>
        <v>0</v>
      </c>
      <c r="D29" s="102">
        <f>B29-C29-E29</f>
        <v>18000</v>
      </c>
      <c r="E29" s="102">
        <f>SUM(F29:BE29)</f>
        <v>0</v>
      </c>
      <c r="F29" s="109"/>
      <c r="G29" s="109"/>
      <c r="H29" s="109"/>
      <c r="I29" s="109"/>
      <c r="J29" s="109"/>
      <c r="K29" s="109"/>
      <c r="L29" s="109"/>
      <c r="M29" s="109"/>
      <c r="N29" s="109"/>
      <c r="O29" s="109"/>
      <c r="P29" s="109"/>
      <c r="Q29" s="109"/>
      <c r="R29" s="109"/>
      <c r="S29" s="109"/>
      <c r="T29" s="102"/>
      <c r="U29" s="102"/>
      <c r="V29" s="102"/>
      <c r="W29" s="102"/>
      <c r="X29" s="102"/>
      <c r="Y29" s="102"/>
      <c r="Z29" s="110"/>
      <c r="AA29" s="110"/>
      <c r="AB29" s="110"/>
      <c r="AC29" s="110"/>
      <c r="AD29" s="110"/>
      <c r="AE29" s="110"/>
      <c r="AF29" s="110"/>
      <c r="AG29" s="110"/>
      <c r="AH29" s="110"/>
      <c r="AI29" s="110"/>
      <c r="AJ29" s="110"/>
      <c r="AK29" s="110"/>
      <c r="AL29" s="110"/>
      <c r="AM29" s="110"/>
      <c r="AN29" s="110"/>
      <c r="AO29" s="110"/>
      <c r="AP29" s="110"/>
      <c r="AQ29" s="110"/>
      <c r="AR29" s="110"/>
      <c r="AS29" s="110"/>
      <c r="AT29" s="110"/>
      <c r="AU29" s="110"/>
      <c r="AV29" s="110"/>
      <c r="AW29" s="110"/>
      <c r="AX29" s="110"/>
      <c r="AY29" s="110"/>
      <c r="AZ29" s="110"/>
    </row>
    <row r="30" spans="1:52">
      <c r="A30" s="88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62</v>
      </c>
      <c r="G30" s="32"/>
      <c r="H30" s="13"/>
      <c r="I30" s="32"/>
      <c r="J30" s="32"/>
      <c r="K30" s="32"/>
      <c r="L30" s="113"/>
      <c r="M30" s="113"/>
      <c r="N30" s="113"/>
      <c r="O30" s="113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222000</v>
      </c>
      <c r="C31" s="17">
        <f>SUM(C17,C19,C21,C23,C25,C27,C29)</f>
        <v>20411.269999999997</v>
      </c>
      <c r="D31" s="9">
        <f>SUM(D17,D19,D21,D23,D25,D27,D29)</f>
        <v>191445.23</v>
      </c>
      <c r="E31" s="9">
        <f>SUM(E17,E19,E21,E23,E25,E27,E29)</f>
        <v>10143.5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100"/>
      <c r="D32" s="43"/>
      <c r="E32" s="43"/>
      <c r="F32" s="88">
        <v>0</v>
      </c>
      <c r="G32" s="88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5">
        <v>20000</v>
      </c>
      <c r="B33" s="96" t="s">
        <v>48</v>
      </c>
      <c r="C33" s="2"/>
      <c r="E33" s="2"/>
      <c r="F33" s="52" t="s">
        <v>57</v>
      </c>
      <c r="G33" s="52" t="s">
        <v>58</v>
      </c>
      <c r="H33" s="2"/>
      <c r="I33" s="2"/>
      <c r="J33" s="74" t="s">
        <v>30</v>
      </c>
      <c r="K33" s="77">
        <f>SUM(B14,B31)</f>
        <v>496000</v>
      </c>
      <c r="L33" s="2"/>
      <c r="M33" s="61" t="s">
        <v>33</v>
      </c>
      <c r="N33" s="77">
        <f>SUM(A41,A50,A60)</f>
        <v>225890</v>
      </c>
      <c r="O33" s="2"/>
    </row>
    <row r="34" spans="1:18">
      <c r="G34" s="20"/>
      <c r="H34" s="2"/>
      <c r="I34" s="2"/>
      <c r="J34" s="74" t="s">
        <v>32</v>
      </c>
      <c r="K34" s="76">
        <f>SUM(K33,-K35)</f>
        <v>106577.72999999998</v>
      </c>
      <c r="L34" s="2"/>
      <c r="M34" s="78" t="s">
        <v>34</v>
      </c>
      <c r="N34" s="79">
        <f>SUM(N33,-K34)</f>
        <v>119312.27000000002</v>
      </c>
      <c r="O34" s="166" t="s">
        <v>88</v>
      </c>
      <c r="P34" s="83">
        <v>44000</v>
      </c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4" t="s">
        <v>31</v>
      </c>
      <c r="K35" s="77">
        <f>SUM(D14,D31)</f>
        <v>389422.27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7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8"/>
    </row>
    <row r="38" spans="1:18">
      <c r="A38" s="21">
        <f>SUM(B38:C38)</f>
        <v>20000</v>
      </c>
      <c r="B38" s="23">
        <v>0</v>
      </c>
      <c r="C38" s="44">
        <f>SUM(D38:R38)</f>
        <v>20000</v>
      </c>
      <c r="D38" s="29">
        <v>20000</v>
      </c>
      <c r="E38" s="28"/>
      <c r="F38" s="28"/>
      <c r="G38" s="28"/>
      <c r="H38" s="28"/>
      <c r="I38" s="29"/>
      <c r="J38" s="50"/>
      <c r="K38" s="2"/>
    </row>
    <row r="39" spans="1:18">
      <c r="A39" s="21"/>
      <c r="B39" s="23"/>
      <c r="C39" s="23"/>
      <c r="D39" s="86">
        <v>43297</v>
      </c>
      <c r="E39" s="27"/>
      <c r="F39" s="27"/>
      <c r="G39" s="27"/>
      <c r="H39" s="27"/>
      <c r="I39" s="27"/>
    </row>
    <row r="40" spans="1:18">
      <c r="A40" s="21">
        <f>SUM(B40:C40)</f>
        <v>10000</v>
      </c>
      <c r="B40" s="23">
        <v>0</v>
      </c>
      <c r="C40" s="25">
        <f>SUM(D40:R40)</f>
        <v>10000</v>
      </c>
      <c r="D40" s="28"/>
      <c r="E40" s="28"/>
      <c r="F40" s="28"/>
      <c r="G40" s="160">
        <v>10000</v>
      </c>
      <c r="H40" s="28"/>
      <c r="I40" s="29"/>
    </row>
    <row r="41" spans="1:18">
      <c r="A41" s="19">
        <f>SUM(A36,A38,A40)</f>
        <v>30000</v>
      </c>
      <c r="B41" s="23">
        <f>SUM(B36,B38,B40)</f>
        <v>0</v>
      </c>
      <c r="C41" s="22">
        <f>SUM(C36,C38,C40)</f>
        <v>30000</v>
      </c>
      <c r="D41" s="86"/>
      <c r="E41" s="36"/>
      <c r="F41" s="27"/>
      <c r="G41" s="17"/>
      <c r="H41" s="23"/>
      <c r="I41" s="24"/>
      <c r="M41" s="152" t="s">
        <v>60</v>
      </c>
      <c r="P41" s="12"/>
    </row>
    <row r="42" spans="1:18">
      <c r="A42" s="75" t="s">
        <v>39</v>
      </c>
      <c r="D42" s="2"/>
      <c r="E42" s="2"/>
      <c r="F42" s="2"/>
      <c r="G42" s="161" t="s">
        <v>82</v>
      </c>
      <c r="I42" s="2"/>
      <c r="M42" s="12">
        <v>20180328</v>
      </c>
      <c r="N42" s="22">
        <v>170000</v>
      </c>
    </row>
    <row r="43" spans="1:18">
      <c r="A43" s="35" t="s">
        <v>17</v>
      </c>
      <c r="B43" s="39"/>
      <c r="C43" s="23"/>
      <c r="D43" s="50"/>
      <c r="K43" s="94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18">
      <c r="A45" s="21">
        <f>SUM(B45:C45)</f>
        <v>195000</v>
      </c>
      <c r="B45" s="23">
        <v>195000</v>
      </c>
      <c r="C45" s="25">
        <f>SUM(D45:U45)</f>
        <v>0</v>
      </c>
      <c r="D45" s="28"/>
      <c r="E45" s="29"/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890</v>
      </c>
      <c r="B47" s="23"/>
      <c r="C47" s="25">
        <f>SUM(D47:U47)</f>
        <v>890</v>
      </c>
      <c r="D47" s="150">
        <v>890</v>
      </c>
      <c r="E47" s="28"/>
      <c r="F47" s="29"/>
      <c r="G47" s="28"/>
      <c r="H47" s="29"/>
      <c r="I47" s="29"/>
    </row>
    <row r="48" spans="1:18">
      <c r="A48" s="21"/>
      <c r="B48" s="23"/>
      <c r="C48" s="23" t="s">
        <v>61</v>
      </c>
      <c r="D48" s="87">
        <v>43517</v>
      </c>
      <c r="E48" s="27"/>
      <c r="F48" s="27"/>
      <c r="G48" s="27"/>
      <c r="H48" s="27"/>
      <c r="I48" s="27"/>
      <c r="J48" s="74" t="s">
        <v>59</v>
      </c>
      <c r="K48"/>
    </row>
    <row r="49" spans="1:10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10">
      <c r="A50" s="22">
        <f>SUM(A45,A47,A49)</f>
        <v>195890</v>
      </c>
      <c r="B50" s="23">
        <f>SUM(B45,B47,B49)</f>
        <v>195000</v>
      </c>
      <c r="C50" s="23">
        <f>SUM(C45,C47,C49)</f>
        <v>890</v>
      </c>
      <c r="D50" s="27"/>
      <c r="E50" s="27"/>
      <c r="F50" s="27"/>
      <c r="G50" s="27"/>
      <c r="H50" s="27"/>
      <c r="I50" s="27"/>
    </row>
    <row r="53" spans="1:10">
      <c r="A53" s="35" t="s">
        <v>21</v>
      </c>
      <c r="B53" s="61"/>
    </row>
    <row r="54" spans="1:10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10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10">
      <c r="A56" s="21"/>
      <c r="B56" s="23"/>
      <c r="C56" s="23"/>
      <c r="D56" s="27"/>
      <c r="E56" s="27"/>
      <c r="F56" s="27"/>
      <c r="G56" s="27"/>
      <c r="H56" s="27"/>
      <c r="I56" s="27"/>
    </row>
    <row r="57" spans="1:10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10">
      <c r="A58" s="21"/>
      <c r="B58" s="23"/>
      <c r="C58" s="23"/>
      <c r="D58" s="27"/>
      <c r="E58" s="27"/>
      <c r="F58" s="27"/>
      <c r="G58" s="27"/>
      <c r="H58" s="27"/>
      <c r="I58" s="155"/>
      <c r="J58" s="50"/>
    </row>
    <row r="59" spans="1:10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10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10">
      <c r="A62" s="89" t="s">
        <v>37</v>
      </c>
      <c r="B62" s="83" t="s">
        <v>38</v>
      </c>
      <c r="C62" s="74"/>
      <c r="E62" s="22"/>
      <c r="F62" s="22"/>
      <c r="G62" s="22"/>
      <c r="H62" s="22"/>
      <c r="I62" s="22"/>
    </row>
    <row r="63" spans="1:10">
      <c r="A63" s="89"/>
      <c r="B63" s="90">
        <v>42990</v>
      </c>
      <c r="C63" s="74"/>
      <c r="E63" s="22"/>
      <c r="F63" s="22"/>
      <c r="G63" s="22"/>
      <c r="H63" s="22"/>
      <c r="I63" s="22"/>
    </row>
    <row r="64" spans="1:10">
      <c r="A64" s="89"/>
      <c r="B64" s="74"/>
    </row>
    <row r="66" spans="3:3" s="153" customFormat="1"/>
    <row r="69" spans="3:3">
      <c r="C69"/>
    </row>
  </sheetData>
  <phoneticPr fontId="8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当前</vt:lpstr>
      <vt:lpstr>空</vt:lpstr>
      <vt:lpstr>20180509</vt:lpstr>
      <vt:lpstr>20180523</vt:lpstr>
      <vt:lpstr>20180610</vt:lpstr>
      <vt:lpstr>20180623</vt:lpstr>
      <vt:lpstr>20180624</vt:lpstr>
      <vt:lpstr>Sheet1</vt:lpstr>
      <vt:lpstr>20180709</vt:lpstr>
      <vt:lpstr>20180723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2018-07-30T10:18:03Z</dcterms:modified>
</cp:coreProperties>
</file>